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治験推進室フォルダ\28_施設書式　参考様式\治験（医薬品）\■　令和7年度の改訂案\最終版\"/>
    </mc:Choice>
  </mc:AlternateContent>
  <xr:revisionPtr revIDLastSave="0" documentId="13_ncr:1_{7FD3CA18-B7E6-419E-8C64-AD3B642DB3C6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治験経費算定表" sheetId="4" r:id="rId1"/>
    <sheet name="治験研究経費ポイント算出表" sheetId="8" r:id="rId2"/>
    <sheet name="治験薬管理経費ポイント算出表" sheetId="9" r:id="rId3"/>
  </sheets>
  <definedNames>
    <definedName name="_xlnm.Print_Area" localSheetId="0">治験経費算定表!$A$1:$G$110</definedName>
    <definedName name="_xlnm.Print_Area" localSheetId="1">治験研究経費ポイント算出表!$A$1:$L$42</definedName>
    <definedName name="_xlnm.Print_Area" localSheetId="2">治験薬管理経費ポイント算出表!$A$1:$L$34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4" l="1"/>
  <c r="E30" i="4"/>
  <c r="E14" i="4" l="1"/>
  <c r="E106" i="4"/>
  <c r="C106" i="4"/>
  <c r="E21" i="4"/>
  <c r="E80" i="4"/>
  <c r="E81" i="4" l="1"/>
  <c r="E82" i="4" s="1"/>
  <c r="L27" i="9"/>
  <c r="L13" i="8" l="1"/>
  <c r="L13" i="9" l="1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8" i="9"/>
  <c r="L29" i="9"/>
  <c r="L30" i="9"/>
  <c r="L12" i="9"/>
  <c r="L32" i="9" l="1"/>
  <c r="F7" i="4" s="1"/>
  <c r="E50" i="4" s="1"/>
  <c r="L34" i="8"/>
  <c r="L26" i="8"/>
  <c r="L27" i="8"/>
  <c r="L25" i="8"/>
  <c r="L38" i="8"/>
  <c r="L40" i="8" s="1"/>
  <c r="L29" i="8"/>
  <c r="L30" i="8"/>
  <c r="L31" i="8"/>
  <c r="L32" i="8"/>
  <c r="L33" i="8"/>
  <c r="L28" i="8"/>
  <c r="L14" i="8"/>
  <c r="L15" i="8"/>
  <c r="L16" i="8"/>
  <c r="L17" i="8"/>
  <c r="L18" i="8"/>
  <c r="L19" i="8"/>
  <c r="L20" i="8"/>
  <c r="L21" i="8"/>
  <c r="L22" i="8"/>
  <c r="L23" i="8"/>
  <c r="L24" i="8"/>
  <c r="L12" i="8"/>
  <c r="L36" i="8" l="1"/>
  <c r="D7" i="4"/>
  <c r="E98" i="4" s="1"/>
  <c r="B7" i="4"/>
  <c r="E51" i="4"/>
  <c r="E36" i="4" l="1"/>
  <c r="E44" i="4"/>
  <c r="E52" i="4" l="1"/>
  <c r="E53" i="4" s="1"/>
  <c r="E93" i="4"/>
  <c r="E87" i="4"/>
  <c r="E58" i="4"/>
  <c r="E59" i="4" s="1"/>
  <c r="E73" i="4"/>
  <c r="E74" i="4" s="1"/>
  <c r="E65" i="4"/>
  <c r="E66" i="4" s="1"/>
  <c r="E99" i="4"/>
  <c r="E107" i="4"/>
  <c r="E37" i="4"/>
  <c r="E45" i="4" l="1"/>
  <c r="E46" i="4" s="1"/>
  <c r="E100" i="4"/>
  <c r="E38" i="4"/>
  <c r="E101" i="4" l="1"/>
  <c r="E94" i="4"/>
  <c r="E88" i="4"/>
  <c r="E24" i="4" l="1"/>
  <c r="E25" i="4" s="1"/>
  <c r="E31" i="4"/>
  <c r="E32" i="4" s="1"/>
  <c r="E15" i="4"/>
  <c r="E16" i="4" s="1"/>
  <c r="E108" i="4"/>
  <c r="E60" i="4"/>
  <c r="E75" i="4"/>
  <c r="E67" i="4"/>
  <c r="E39" i="4"/>
</calcChain>
</file>

<file path=xl/sharedStrings.xml><?xml version="1.0" encoding="utf-8"?>
<sst xmlns="http://schemas.openxmlformats.org/spreadsheetml/2006/main" count="458" uniqueCount="345">
  <si>
    <t>課　題　名</t>
    <rPh sb="0" eb="1">
      <t>カ</t>
    </rPh>
    <rPh sb="2" eb="3">
      <t>ダイ</t>
    </rPh>
    <rPh sb="4" eb="5">
      <t>メイ</t>
    </rPh>
    <phoneticPr fontId="1"/>
  </si>
  <si>
    <t>治験経費算定表</t>
    <rPh sb="0" eb="2">
      <t>チケン</t>
    </rPh>
    <rPh sb="2" eb="4">
      <t>ケイヒ</t>
    </rPh>
    <rPh sb="4" eb="6">
      <t>サンテイ</t>
    </rPh>
    <rPh sb="6" eb="7">
      <t>ヒョウ</t>
    </rPh>
    <phoneticPr fontId="1"/>
  </si>
  <si>
    <t>金額（円、税抜き）</t>
    <rPh sb="0" eb="2">
      <t>キンガク</t>
    </rPh>
    <rPh sb="3" eb="4">
      <t>エン</t>
    </rPh>
    <rPh sb="5" eb="7">
      <t>ゼイヌ</t>
    </rPh>
    <phoneticPr fontId="1"/>
  </si>
  <si>
    <t>項目名</t>
    <rPh sb="0" eb="3">
      <t>コウモクメイ</t>
    </rPh>
    <phoneticPr fontId="1"/>
  </si>
  <si>
    <t>合計（＊消費税別途）</t>
    <rPh sb="0" eb="2">
      <t>ゴウケイ</t>
    </rPh>
    <rPh sb="4" eb="7">
      <t>ショウヒゼイ</t>
    </rPh>
    <rPh sb="7" eb="9">
      <t>ベット</t>
    </rPh>
    <phoneticPr fontId="1"/>
  </si>
  <si>
    <t>内容</t>
    <rPh sb="0" eb="2">
      <t>ナイヨウ</t>
    </rPh>
    <phoneticPr fontId="1"/>
  </si>
  <si>
    <t>請求時期</t>
    <rPh sb="0" eb="2">
      <t>セイキュウ</t>
    </rPh>
    <rPh sb="2" eb="4">
      <t>ジキ</t>
    </rPh>
    <phoneticPr fontId="1"/>
  </si>
  <si>
    <t>①の10%</t>
    <phoneticPr fontId="1"/>
  </si>
  <si>
    <t>①＋②</t>
    <phoneticPr fontId="1"/>
  </si>
  <si>
    <t>⑨病院事務管理経費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</si>
  <si>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②病院事務管理経費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</si>
  <si>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100,000円/1回</t>
    <rPh sb="7" eb="8">
      <t>エン</t>
    </rPh>
    <rPh sb="10" eb="11">
      <t>カイ</t>
    </rPh>
    <phoneticPr fontId="1"/>
  </si>
  <si>
    <t>㉘の10%</t>
    <phoneticPr fontId="1"/>
  </si>
  <si>
    <t>実績に応じて
翌月</t>
    <rPh sb="0" eb="2">
      <t>ジッセキ</t>
    </rPh>
    <rPh sb="3" eb="4">
      <t>オウ</t>
    </rPh>
    <rPh sb="7" eb="9">
      <t>ヨクゲツ</t>
    </rPh>
    <phoneticPr fontId="1"/>
  </si>
  <si>
    <t>●固定費</t>
    <rPh sb="1" eb="4">
      <t>コテイヒ</t>
    </rPh>
    <phoneticPr fontId="1"/>
  </si>
  <si>
    <t>●変動費</t>
    <rPh sb="1" eb="3">
      <t>ヘンドウ</t>
    </rPh>
    <rPh sb="3" eb="4">
      <t>ヒ</t>
    </rPh>
    <phoneticPr fontId="1"/>
  </si>
  <si>
    <t>50,000円/1症例</t>
    <rPh sb="6" eb="7">
      <t>エン</t>
    </rPh>
    <rPh sb="9" eb="11">
      <t>ショウレイ</t>
    </rPh>
    <phoneticPr fontId="1"/>
  </si>
  <si>
    <t>20,000円/毎月
（初回IRB月～IRB終了報告月）</t>
    <rPh sb="6" eb="7">
      <t>エン</t>
    </rPh>
    <rPh sb="8" eb="9">
      <t>マイ</t>
    </rPh>
    <rPh sb="9" eb="10">
      <t>ツキ</t>
    </rPh>
    <rPh sb="12" eb="14">
      <t>ショカイ</t>
    </rPh>
    <rPh sb="17" eb="18">
      <t>ガツ</t>
    </rPh>
    <rPh sb="22" eb="24">
      <t>シュウリョウ</t>
    </rPh>
    <rPh sb="24" eb="26">
      <t>ホウコク</t>
    </rPh>
    <rPh sb="26" eb="27">
      <t>ツキ</t>
    </rPh>
    <phoneticPr fontId="1"/>
  </si>
  <si>
    <t>⑦病院事務管理経費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</si>
  <si>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（③＋④＋⑤＋⑥）の10%</t>
    <phoneticPr fontId="1"/>
  </si>
  <si>
    <t>③＋④＋⑤＋⑥＋⑦</t>
    <phoneticPr fontId="1"/>
  </si>
  <si>
    <t>⑧の10%</t>
    <phoneticPr fontId="1"/>
  </si>
  <si>
    <t>⑧＋⑨</t>
    <phoneticPr fontId="1"/>
  </si>
  <si>
    <t>合計（＊消費税別途）</t>
    <rPh sb="0" eb="2">
      <t>ゴウケイ</t>
    </rPh>
    <phoneticPr fontId="1"/>
  </si>
  <si>
    <t>依　頼　者　名</t>
    <rPh sb="0" eb="1">
      <t>イ</t>
    </rPh>
    <rPh sb="2" eb="3">
      <t>ライ</t>
    </rPh>
    <rPh sb="4" eb="5">
      <t>モノ</t>
    </rPh>
    <rPh sb="6" eb="7">
      <t>メイ</t>
    </rPh>
    <phoneticPr fontId="1"/>
  </si>
  <si>
    <t>＜IRB審査費用（初回審査）/1試験あたり＞</t>
    <rPh sb="4" eb="6">
      <t>シンサ</t>
    </rPh>
    <rPh sb="6" eb="8">
      <t>ヒヨウ</t>
    </rPh>
    <rPh sb="9" eb="11">
      <t>ショカイ</t>
    </rPh>
    <rPh sb="11" eb="13">
      <t>シンサ</t>
    </rPh>
    <rPh sb="16" eb="18">
      <t>シケン</t>
    </rPh>
    <phoneticPr fontId="1"/>
  </si>
  <si>
    <t>＜追跡調査に係る経費/1回あたり＞</t>
    <rPh sb="1" eb="3">
      <t>ツイセキ</t>
    </rPh>
    <rPh sb="3" eb="5">
      <t>チョウサ</t>
    </rPh>
    <rPh sb="6" eb="7">
      <t>カカ</t>
    </rPh>
    <rPh sb="8" eb="10">
      <t>ケイヒ</t>
    </rPh>
    <rPh sb="12" eb="13">
      <t>カイ</t>
    </rPh>
    <phoneticPr fontId="1"/>
  </si>
  <si>
    <t>整理番号</t>
    <rPh sb="0" eb="2">
      <t>セイリ</t>
    </rPh>
    <rPh sb="2" eb="4">
      <t>バンゴウ</t>
    </rPh>
    <phoneticPr fontId="1"/>
  </si>
  <si>
    <t>●その他の費用</t>
    <rPh sb="3" eb="4">
      <t>タ</t>
    </rPh>
    <rPh sb="5" eb="7">
      <t>ヒヨウ</t>
    </rPh>
    <phoneticPr fontId="1"/>
  </si>
  <si>
    <t>診療科名・責任医師氏名</t>
    <rPh sb="3" eb="4">
      <t>メイ</t>
    </rPh>
    <rPh sb="5" eb="7">
      <t>セキニン</t>
    </rPh>
    <rPh sb="7" eb="9">
      <t>イシ</t>
    </rPh>
    <rPh sb="9" eb="11">
      <t>シメイ</t>
    </rPh>
    <phoneticPr fontId="1"/>
  </si>
  <si>
    <t>治験薬管理経費
ポイント（P3）</t>
    <rPh sb="0" eb="3">
      <t>チケンヤク</t>
    </rPh>
    <rPh sb="3" eb="5">
      <t>カンリ</t>
    </rPh>
    <rPh sb="5" eb="7">
      <t>ケイヒ</t>
    </rPh>
    <phoneticPr fontId="1"/>
  </si>
  <si>
    <t>※1：同意取得後、治験薬投与に至らなかった症例。治験内容により金額を相談させていただく場合があります。</t>
    <rPh sb="3" eb="5">
      <t>ドウイ</t>
    </rPh>
    <rPh sb="5" eb="8">
      <t>シュトクゴ</t>
    </rPh>
    <rPh sb="9" eb="12">
      <t>チケンヤク</t>
    </rPh>
    <rPh sb="12" eb="14">
      <t>トウヨ</t>
    </rPh>
    <rPh sb="15" eb="16">
      <t>イタ</t>
    </rPh>
    <rPh sb="21" eb="23">
      <t>ショウレイ</t>
    </rPh>
    <rPh sb="24" eb="26">
      <t>チケン</t>
    </rPh>
    <rPh sb="26" eb="28">
      <t>ナイヨウ</t>
    </rPh>
    <rPh sb="31" eb="33">
      <t>キンガク</t>
    </rPh>
    <rPh sb="43" eb="45">
      <t>バアイ</t>
    </rPh>
    <phoneticPr fontId="1"/>
  </si>
  <si>
    <t>㉙病院事務管理経費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</si>
  <si>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＜本治験のGCP実地調査に係る経費/1回あたり＞</t>
    <rPh sb="1" eb="2">
      <t>ホン</t>
    </rPh>
    <rPh sb="2" eb="4">
      <t>チケン</t>
    </rPh>
    <rPh sb="8" eb="10">
      <t>ジッチ</t>
    </rPh>
    <rPh sb="10" eb="12">
      <t>チョウサ</t>
    </rPh>
    <rPh sb="13" eb="14">
      <t>カカ</t>
    </rPh>
    <rPh sb="15" eb="17">
      <t>ケイヒ</t>
    </rPh>
    <rPh sb="19" eb="20">
      <t>カイ</t>
    </rPh>
    <phoneticPr fontId="1"/>
  </si>
  <si>
    <t>＜本治験の監査に係る経費/1回あたり＞</t>
    <rPh sb="1" eb="2">
      <t>ホン</t>
    </rPh>
    <rPh sb="2" eb="4">
      <t>チケン</t>
    </rPh>
    <rPh sb="5" eb="7">
      <t>カンサ</t>
    </rPh>
    <rPh sb="8" eb="9">
      <t>カカ</t>
    </rPh>
    <rPh sb="10" eb="12">
      <t>ケイヒ</t>
    </rPh>
    <rPh sb="14" eb="15">
      <t>カイ</t>
    </rPh>
    <phoneticPr fontId="1"/>
  </si>
  <si>
    <t>③医師　初期準備経費</t>
    <rPh sb="1" eb="3">
      <t>イシ</t>
    </rPh>
    <rPh sb="4" eb="6">
      <t>ショキ</t>
    </rPh>
    <rPh sb="6" eb="8">
      <t>ジュンビ</t>
    </rPh>
    <rPh sb="8" eb="10">
      <t>ケイヒ</t>
    </rPh>
    <phoneticPr fontId="1"/>
  </si>
  <si>
    <t>部分に○印（必要に応じて数字）を入力していただくと、自動的に計算されます。</t>
    <rPh sb="0" eb="2">
      <t>ブブン</t>
    </rPh>
    <rPh sb="4" eb="5">
      <t>シルシ</t>
    </rPh>
    <rPh sb="6" eb="8">
      <t>ヒツヨウ</t>
    </rPh>
    <rPh sb="9" eb="10">
      <t>オウ</t>
    </rPh>
    <rPh sb="12" eb="14">
      <t>スウジ</t>
    </rPh>
    <rPh sb="16" eb="18">
      <t>ニュウリョク</t>
    </rPh>
    <rPh sb="26" eb="29">
      <t>ジドウテキ</t>
    </rPh>
    <rPh sb="30" eb="32">
      <t>ケイサン</t>
    </rPh>
    <phoneticPr fontId="1"/>
  </si>
  <si>
    <t>合計ポイント（P1）1症例あたり</t>
    <rPh sb="0" eb="2">
      <t>ゴウケイ</t>
    </rPh>
    <rPh sb="11" eb="13">
      <t>ショウレイ</t>
    </rPh>
    <phoneticPr fontId="1"/>
  </si>
  <si>
    <t>該当</t>
    <rPh sb="0" eb="2">
      <t>ガイトウ</t>
    </rPh>
    <phoneticPr fontId="1"/>
  </si>
  <si>
    <t>非盲検担当者</t>
    <rPh sb="0" eb="1">
      <t>ヒ</t>
    </rPh>
    <rPh sb="1" eb="2">
      <t>モウ</t>
    </rPh>
    <rPh sb="3" eb="6">
      <t>タントウシャ</t>
    </rPh>
    <phoneticPr fontId="1"/>
  </si>
  <si>
    <t>国際共同治験</t>
    <rPh sb="0" eb="2">
      <t>コクサイ</t>
    </rPh>
    <rPh sb="2" eb="4">
      <t>キョウドウ</t>
    </rPh>
    <rPh sb="4" eb="6">
      <t>チケン</t>
    </rPh>
    <phoneticPr fontId="1"/>
  </si>
  <si>
    <t>Ⅰ相</t>
    <rPh sb="1" eb="2">
      <t>ソウ</t>
    </rPh>
    <phoneticPr fontId="1"/>
  </si>
  <si>
    <t>Ⅱ相</t>
    <rPh sb="1" eb="2">
      <t>ソウ</t>
    </rPh>
    <phoneticPr fontId="1"/>
  </si>
  <si>
    <t>Ⅲ相</t>
    <rPh sb="1" eb="2">
      <t>ソウ</t>
    </rPh>
    <phoneticPr fontId="1"/>
  </si>
  <si>
    <t>相の種類</t>
    <rPh sb="0" eb="1">
      <t>ソウ</t>
    </rPh>
    <rPh sb="2" eb="4">
      <t>シュルイ</t>
    </rPh>
    <phoneticPr fontId="1"/>
  </si>
  <si>
    <t>使用</t>
    <rPh sb="0" eb="2">
      <t>シヨウ</t>
    </rPh>
    <phoneticPr fontId="1"/>
  </si>
  <si>
    <t>抗がん剤または生物学的製剤の使用</t>
    <rPh sb="0" eb="1">
      <t>コウ</t>
    </rPh>
    <rPh sb="3" eb="4">
      <t>ザイ</t>
    </rPh>
    <rPh sb="7" eb="11">
      <t>セイブツガクテキ</t>
    </rPh>
    <rPh sb="11" eb="13">
      <t>セイザイ</t>
    </rPh>
    <rPh sb="14" eb="16">
      <t>シヨウ</t>
    </rPh>
    <phoneticPr fontId="1"/>
  </si>
  <si>
    <t>　ウエイト×回数（内訳：　　　　　　　　　　　　　　　　　　　　　　　）</t>
    <rPh sb="6" eb="8">
      <t>カイスウ</t>
    </rPh>
    <phoneticPr fontId="1"/>
  </si>
  <si>
    <t>生検回数</t>
    <rPh sb="0" eb="1">
      <t>セイ</t>
    </rPh>
    <rPh sb="1" eb="2">
      <t>ケン</t>
    </rPh>
    <rPh sb="2" eb="4">
      <t>カイスウ</t>
    </rPh>
    <phoneticPr fontId="1"/>
  </si>
  <si>
    <t>ＰＫ等、特殊検査のための検体採取回数</t>
    <rPh sb="2" eb="3">
      <t>トウ</t>
    </rPh>
    <rPh sb="4" eb="6">
      <t>トクシュ</t>
    </rPh>
    <rPh sb="6" eb="8">
      <t>ケンサ</t>
    </rPh>
    <rPh sb="12" eb="14">
      <t>ケンタイ</t>
    </rPh>
    <rPh sb="14" eb="16">
      <t>サイシュ</t>
    </rPh>
    <rPh sb="16" eb="18">
      <t>カイスウ</t>
    </rPh>
    <phoneticPr fontId="1"/>
  </si>
  <si>
    <t>　ウエイト×回数（内訳：　　　　　　　　　　　　　　　　　　　　　　　）</t>
    <rPh sb="6" eb="8">
      <t>カイスウ</t>
    </rPh>
    <rPh sb="9" eb="11">
      <t>ウチワケ</t>
    </rPh>
    <phoneticPr fontId="1"/>
  </si>
  <si>
    <t>侵襲的機能検査及び画像診断回数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1"/>
  </si>
  <si>
    <t>１００以上</t>
    <rPh sb="3" eb="5">
      <t>イジョウ</t>
    </rPh>
    <phoneticPr fontId="1"/>
  </si>
  <si>
    <t>５０～９９</t>
    <phoneticPr fontId="1"/>
  </si>
  <si>
    <t>４９以下</t>
    <rPh sb="2" eb="4">
      <t>イカ</t>
    </rPh>
    <phoneticPr fontId="1"/>
  </si>
  <si>
    <t>一般的検査+非侵襲的機能検査及び画像診断項目数</t>
    <rPh sb="0" eb="3">
      <t>イッパンテキ</t>
    </rPh>
    <rPh sb="3" eb="5">
      <t>ケンサ</t>
    </rPh>
    <rPh sb="6" eb="10">
      <t>ヒシンシュウテキ</t>
    </rPh>
    <rPh sb="10" eb="12">
      <t>キノウ</t>
    </rPh>
    <rPh sb="12" eb="14">
      <t>ケンサ</t>
    </rPh>
    <rPh sb="14" eb="15">
      <t>オヨ</t>
    </rPh>
    <rPh sb="16" eb="18">
      <t>ガゾウ</t>
    </rPh>
    <rPh sb="18" eb="20">
      <t>シンダン</t>
    </rPh>
    <rPh sb="20" eb="23">
      <t>コウモクスウ</t>
    </rPh>
    <phoneticPr fontId="1"/>
  </si>
  <si>
    <t>１０以上</t>
    <rPh sb="2" eb="4">
      <t>イジョウ</t>
    </rPh>
    <phoneticPr fontId="1"/>
  </si>
  <si>
    <t>５～９</t>
    <phoneticPr fontId="1"/>
  </si>
  <si>
    <t>４以下</t>
    <rPh sb="1" eb="3">
      <t>イカ</t>
    </rPh>
    <phoneticPr fontId="1"/>
  </si>
  <si>
    <t>臨床症状観察項目数</t>
    <rPh sb="0" eb="2">
      <t>リンショウ</t>
    </rPh>
    <rPh sb="2" eb="4">
      <t>ショウジョウ</t>
    </rPh>
    <rPh sb="4" eb="6">
      <t>カンサツ</t>
    </rPh>
    <rPh sb="6" eb="8">
      <t>コウモク</t>
    </rPh>
    <rPh sb="8" eb="9">
      <t>スウ</t>
    </rPh>
    <phoneticPr fontId="1"/>
  </si>
  <si>
    <t>４週に
３回以上</t>
    <rPh sb="1" eb="2">
      <t>シュウ</t>
    </rPh>
    <rPh sb="5" eb="6">
      <t>カイ</t>
    </rPh>
    <rPh sb="6" eb="8">
      <t>イジョウ</t>
    </rPh>
    <phoneticPr fontId="1"/>
  </si>
  <si>
    <t>４週に２回</t>
    <rPh sb="1" eb="2">
      <t>シュウ</t>
    </rPh>
    <rPh sb="4" eb="5">
      <t>カイ</t>
    </rPh>
    <phoneticPr fontId="1"/>
  </si>
  <si>
    <t>４週に１回</t>
    <rPh sb="1" eb="2">
      <t>シュウ</t>
    </rPh>
    <rPh sb="4" eb="5">
      <t>カイ</t>
    </rPh>
    <phoneticPr fontId="1"/>
  </si>
  <si>
    <t>４週に
１回未満</t>
    <rPh sb="1" eb="2">
      <t>シュウ</t>
    </rPh>
    <rPh sb="5" eb="6">
      <t>カイ</t>
    </rPh>
    <rPh sb="6" eb="8">
      <t>ミマン</t>
    </rPh>
    <phoneticPr fontId="1"/>
  </si>
  <si>
    <t>観察頻度（受診回数）</t>
    <rPh sb="0" eb="2">
      <t>カンサツ</t>
    </rPh>
    <rPh sb="2" eb="4">
      <t>ヒンド</t>
    </rPh>
    <rPh sb="5" eb="7">
      <t>ジュシン</t>
    </rPh>
    <rPh sb="7" eb="9">
      <t>カイスウ</t>
    </rPh>
    <phoneticPr fontId="1"/>
  </si>
  <si>
    <t>３０以上</t>
    <rPh sb="2" eb="4">
      <t>イジョウ</t>
    </rPh>
    <phoneticPr fontId="1"/>
  </si>
  <si>
    <t>２０～２９</t>
    <phoneticPr fontId="1"/>
  </si>
  <si>
    <t>１９以下</t>
    <rPh sb="2" eb="4">
      <t>イカ</t>
    </rPh>
    <phoneticPr fontId="1"/>
  </si>
  <si>
    <t>被験者の選出(適格＋除外基準数）</t>
    <rPh sb="0" eb="3">
      <t>ヒケンシャ</t>
    </rPh>
    <rPh sb="4" eb="6">
      <t>センシュツ</t>
    </rPh>
    <rPh sb="7" eb="9">
      <t>テキカク</t>
    </rPh>
    <rPh sb="10" eb="12">
      <t>ジョガイ</t>
    </rPh>
    <rPh sb="12" eb="14">
      <t>キジュン</t>
    </rPh>
    <rPh sb="14" eb="15">
      <t>スウ</t>
    </rPh>
    <phoneticPr fontId="1"/>
  </si>
  <si>
    <t>乳児、新生児</t>
    <rPh sb="0" eb="2">
      <t>ニュウジ</t>
    </rPh>
    <rPh sb="3" eb="6">
      <t>シンセイジ</t>
    </rPh>
    <phoneticPr fontId="1"/>
  </si>
  <si>
    <t>小児、成人               （ 高齢者、肝、腎障害等合併有 ）</t>
    <rPh sb="0" eb="2">
      <t>ショウニ</t>
    </rPh>
    <rPh sb="3" eb="5">
      <t>セイジン</t>
    </rPh>
    <rPh sb="22" eb="25">
      <t>コウレイシャ</t>
    </rPh>
    <rPh sb="26" eb="27">
      <t>カン</t>
    </rPh>
    <rPh sb="28" eb="29">
      <t>ジン</t>
    </rPh>
    <rPh sb="29" eb="31">
      <t>ショウガイ</t>
    </rPh>
    <rPh sb="31" eb="32">
      <t>ナド</t>
    </rPh>
    <rPh sb="32" eb="34">
      <t>ガッペイ</t>
    </rPh>
    <rPh sb="34" eb="35">
      <t>ア</t>
    </rPh>
    <phoneticPr fontId="1"/>
  </si>
  <si>
    <t>成人</t>
    <rPh sb="0" eb="2">
      <t>セイジン</t>
    </rPh>
    <phoneticPr fontId="1"/>
  </si>
  <si>
    <t>被験者層</t>
    <rPh sb="0" eb="3">
      <t>ヒケンシャ</t>
    </rPh>
    <rPh sb="3" eb="4">
      <t>ソウ</t>
    </rPh>
    <phoneticPr fontId="1"/>
  </si>
  <si>
    <t>４９～７２週
※７３週以上は、２５週毎に　３ポイント加算する。</t>
    <rPh sb="5" eb="6">
      <t>シュウ</t>
    </rPh>
    <rPh sb="10" eb="11">
      <t>シュウ</t>
    </rPh>
    <rPh sb="11" eb="13">
      <t>イジョウ</t>
    </rPh>
    <rPh sb="17" eb="18">
      <t>シュウ</t>
    </rPh>
    <rPh sb="18" eb="19">
      <t>ゴト</t>
    </rPh>
    <rPh sb="26" eb="28">
      <t>カサン</t>
    </rPh>
    <phoneticPr fontId="1"/>
  </si>
  <si>
    <t>２５～４８週</t>
    <rPh sb="5" eb="6">
      <t>シュウ</t>
    </rPh>
    <phoneticPr fontId="1"/>
  </si>
  <si>
    <t>５～２４週</t>
    <rPh sb="4" eb="5">
      <t>シュウ</t>
    </rPh>
    <phoneticPr fontId="1"/>
  </si>
  <si>
    <t>４週間以内</t>
    <rPh sb="1" eb="3">
      <t>シュウカン</t>
    </rPh>
    <rPh sb="3" eb="5">
      <t>イナイ</t>
    </rPh>
    <phoneticPr fontId="1"/>
  </si>
  <si>
    <t>皮下・筋注</t>
    <rPh sb="0" eb="1">
      <t>ヒ</t>
    </rPh>
    <rPh sb="1" eb="2">
      <t>カ</t>
    </rPh>
    <rPh sb="3" eb="4">
      <t>キン</t>
    </rPh>
    <rPh sb="4" eb="5">
      <t>チュウ</t>
    </rPh>
    <phoneticPr fontId="1"/>
  </si>
  <si>
    <t>内用・外用</t>
    <rPh sb="0" eb="2">
      <t>ナイヨウ</t>
    </rPh>
    <rPh sb="3" eb="5">
      <t>ガイヨウ</t>
    </rPh>
    <phoneticPr fontId="1"/>
  </si>
  <si>
    <t>治験薬の投与経路</t>
    <rPh sb="0" eb="2">
      <t>チケン</t>
    </rPh>
    <rPh sb="2" eb="3">
      <t>ヤク</t>
    </rPh>
    <rPh sb="4" eb="6">
      <t>トウヨ</t>
    </rPh>
    <rPh sb="6" eb="8">
      <t>ケイロ</t>
    </rPh>
    <phoneticPr fontId="1"/>
  </si>
  <si>
    <t>全面禁止</t>
    <rPh sb="0" eb="2">
      <t>ゼンメン</t>
    </rPh>
    <rPh sb="2" eb="4">
      <t>キンシ</t>
    </rPh>
    <phoneticPr fontId="1"/>
  </si>
  <si>
    <t>同効薬のみ禁止</t>
    <rPh sb="0" eb="1">
      <t>ドウ</t>
    </rPh>
    <rPh sb="1" eb="2">
      <t>コウ</t>
    </rPh>
    <rPh sb="2" eb="3">
      <t>ヤク</t>
    </rPh>
    <rPh sb="5" eb="7">
      <t>キンシ</t>
    </rPh>
    <phoneticPr fontId="1"/>
  </si>
  <si>
    <t>同効薬でも　　　　　　　不変使用可</t>
    <rPh sb="0" eb="1">
      <t>ドウ</t>
    </rPh>
    <rPh sb="1" eb="2">
      <t>コウ</t>
    </rPh>
    <rPh sb="2" eb="3">
      <t>ヤク</t>
    </rPh>
    <rPh sb="12" eb="14">
      <t>フヘン</t>
    </rPh>
    <rPh sb="14" eb="16">
      <t>シヨウ</t>
    </rPh>
    <rPh sb="16" eb="17">
      <t>カ</t>
    </rPh>
    <phoneticPr fontId="1"/>
  </si>
  <si>
    <t>併用薬の使用</t>
    <rPh sb="0" eb="2">
      <t>ヘイヨウ</t>
    </rPh>
    <rPh sb="2" eb="3">
      <t>ヤク</t>
    </rPh>
    <rPh sb="4" eb="6">
      <t>シヨウ</t>
    </rPh>
    <phoneticPr fontId="1"/>
  </si>
  <si>
    <t>プラセボの使用</t>
    <rPh sb="5" eb="7">
      <t>シヨウ</t>
    </rPh>
    <phoneticPr fontId="1"/>
  </si>
  <si>
    <t>二重盲検</t>
    <rPh sb="0" eb="2">
      <t>ニジュウ</t>
    </rPh>
    <rPh sb="2" eb="3">
      <t>モウ</t>
    </rPh>
    <rPh sb="3" eb="4">
      <t>ケン</t>
    </rPh>
    <phoneticPr fontId="1"/>
  </si>
  <si>
    <t>単盲検</t>
    <rPh sb="0" eb="1">
      <t>タン</t>
    </rPh>
    <rPh sb="1" eb="2">
      <t>モウ</t>
    </rPh>
    <rPh sb="2" eb="3">
      <t>ケン</t>
    </rPh>
    <phoneticPr fontId="1"/>
  </si>
  <si>
    <t>オープン</t>
    <phoneticPr fontId="1"/>
  </si>
  <si>
    <t>デザイン</t>
    <phoneticPr fontId="1"/>
  </si>
  <si>
    <t>未承認</t>
    <rPh sb="0" eb="3">
      <t>ミショウニン</t>
    </rPh>
    <phoneticPr fontId="1"/>
  </si>
  <si>
    <t xml:space="preserve"> 同一適応に欧米で 承認</t>
    <rPh sb="1" eb="3">
      <t>ドウイツ</t>
    </rPh>
    <rPh sb="3" eb="5">
      <t>テキオウ</t>
    </rPh>
    <rPh sb="6" eb="8">
      <t>オウベイ</t>
    </rPh>
    <rPh sb="10" eb="11">
      <t>ウケタマワ</t>
    </rPh>
    <rPh sb="11" eb="12">
      <t>ニン</t>
    </rPh>
    <phoneticPr fontId="1"/>
  </si>
  <si>
    <t xml:space="preserve"> 他の適応に国内で 承認</t>
    <rPh sb="1" eb="2">
      <t>タ</t>
    </rPh>
    <rPh sb="3" eb="5">
      <t>テキオウ</t>
    </rPh>
    <rPh sb="6" eb="8">
      <t>コクナイ</t>
    </rPh>
    <rPh sb="10" eb="11">
      <t>ウケタマワ</t>
    </rPh>
    <rPh sb="11" eb="12">
      <t>ニン</t>
    </rPh>
    <phoneticPr fontId="1"/>
  </si>
  <si>
    <t>治験薬製造承認の状況</t>
    <rPh sb="0" eb="2">
      <t>チケン</t>
    </rPh>
    <rPh sb="2" eb="3">
      <t>ヤク</t>
    </rPh>
    <rPh sb="3" eb="5">
      <t>セイゾウ</t>
    </rPh>
    <rPh sb="5" eb="7">
      <t>ショウニン</t>
    </rPh>
    <rPh sb="8" eb="10">
      <t>ジョウキョウ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</si>
  <si>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</si>
  <si>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</si>
  <si>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入院・外来の別</t>
    <rPh sb="0" eb="2">
      <t>ニュウイン</t>
    </rPh>
    <rPh sb="3" eb="5">
      <t>ガイライ</t>
    </rPh>
    <rPh sb="6" eb="7">
      <t>ベツ</t>
    </rPh>
    <phoneticPr fontId="1"/>
  </si>
  <si>
    <t>重症・重篤</t>
    <rPh sb="0" eb="2">
      <t>ジュウショウ</t>
    </rPh>
    <rPh sb="3" eb="5">
      <t>ジュウトク</t>
    </rPh>
    <phoneticPr fontId="1"/>
  </si>
  <si>
    <t>中等度</t>
    <rPh sb="0" eb="2">
      <t>チュウトウ</t>
    </rPh>
    <rPh sb="2" eb="3">
      <t>ド</t>
    </rPh>
    <phoneticPr fontId="1"/>
  </si>
  <si>
    <t>軽症</t>
    <rPh sb="0" eb="2">
      <t>ケイショウ</t>
    </rPh>
    <phoneticPr fontId="1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</si>
  <si>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"/>
  </si>
  <si>
    <t>Ａ</t>
    <phoneticPr fontId="1"/>
  </si>
  <si>
    <t>ポイント数</t>
    <rPh sb="4" eb="5">
      <t>スウ</t>
    </rPh>
    <phoneticPr fontId="1"/>
  </si>
  <si>
    <t>Ⅳ　　　　　　　　　　
　(ウエイト×８）</t>
    <phoneticPr fontId="1"/>
  </si>
  <si>
    <t>Ⅲ　　　　　　　　　　　(ウエイト×５）</t>
    <phoneticPr fontId="1"/>
  </si>
  <si>
    <t>Ⅱ　　　　　　　　　　　　(ウエイト×３）</t>
    <phoneticPr fontId="1"/>
  </si>
  <si>
    <t>Ⅰ　　　　　　　　　　　
(ウエイト×１）</t>
    <phoneticPr fontId="1"/>
  </si>
  <si>
    <t>ポ　　イ　　ン　　ト</t>
    <phoneticPr fontId="1"/>
  </si>
  <si>
    <t>ウエイト</t>
    <phoneticPr fontId="1"/>
  </si>
  <si>
    <t>依頼者名</t>
    <rPh sb="0" eb="3">
      <t>イライシャ</t>
    </rPh>
    <rPh sb="3" eb="4">
      <t>メイ</t>
    </rPh>
    <phoneticPr fontId="1"/>
  </si>
  <si>
    <t>整理番号：</t>
    <rPh sb="0" eb="2">
      <t>セイリ</t>
    </rPh>
    <rPh sb="2" eb="4">
      <t>バンゴウ</t>
    </rPh>
    <phoneticPr fontId="1"/>
  </si>
  <si>
    <t>合計ポイント（P3）1症例あたり</t>
    <rPh sb="0" eb="2">
      <t>ゴウケイ</t>
    </rPh>
    <rPh sb="11" eb="13">
      <t>ショウレイ</t>
    </rPh>
    <phoneticPr fontId="1"/>
  </si>
  <si>
    <t>治験薬規格数</t>
    <rPh sb="0" eb="2">
      <t>チケン</t>
    </rPh>
    <rPh sb="2" eb="3">
      <t>ヤク</t>
    </rPh>
    <rPh sb="3" eb="5">
      <t>キカク</t>
    </rPh>
    <rPh sb="5" eb="6">
      <t>スウ</t>
    </rPh>
    <phoneticPr fontId="1"/>
  </si>
  <si>
    <t>３種以上</t>
    <rPh sb="1" eb="2">
      <t>シュ</t>
    </rPh>
    <rPh sb="2" eb="4">
      <t>イジョウ</t>
    </rPh>
    <phoneticPr fontId="1"/>
  </si>
  <si>
    <t>２種</t>
    <rPh sb="1" eb="2">
      <t>シュ</t>
    </rPh>
    <phoneticPr fontId="1"/>
  </si>
  <si>
    <t>１種</t>
    <rPh sb="1" eb="2">
      <t>シュ</t>
    </rPh>
    <phoneticPr fontId="1"/>
  </si>
  <si>
    <t>併用薬の交付</t>
    <rPh sb="0" eb="2">
      <t>ヘイヨウ</t>
    </rPh>
    <rPh sb="2" eb="3">
      <t>ヤク</t>
    </rPh>
    <rPh sb="4" eb="6">
      <t>コウフ</t>
    </rPh>
    <phoneticPr fontId="1"/>
  </si>
  <si>
    <t>Ｒ</t>
    <phoneticPr fontId="1"/>
  </si>
  <si>
    <t>有</t>
    <rPh sb="0" eb="1">
      <t>ア</t>
    </rPh>
    <phoneticPr fontId="1"/>
  </si>
  <si>
    <t>残薬回収管理</t>
    <phoneticPr fontId="1"/>
  </si>
  <si>
    <t>Ｑ</t>
    <phoneticPr fontId="1"/>
  </si>
  <si>
    <t>向精神薬・麻薬</t>
    <rPh sb="0" eb="1">
      <t>コウ</t>
    </rPh>
    <rPh sb="1" eb="3">
      <t>セイシン</t>
    </rPh>
    <rPh sb="3" eb="4">
      <t>ヤク</t>
    </rPh>
    <rPh sb="5" eb="7">
      <t>マヤク</t>
    </rPh>
    <phoneticPr fontId="1"/>
  </si>
  <si>
    <t>毒・劇薬（予定）</t>
    <rPh sb="0" eb="1">
      <t>ドク</t>
    </rPh>
    <rPh sb="2" eb="3">
      <t>ゲキ</t>
    </rPh>
    <rPh sb="3" eb="4">
      <t>ヤク</t>
    </rPh>
    <rPh sb="5" eb="7">
      <t>ヨテイ</t>
    </rPh>
    <phoneticPr fontId="1"/>
  </si>
  <si>
    <t>治験薬の種目</t>
    <rPh sb="0" eb="2">
      <t>チケン</t>
    </rPh>
    <rPh sb="2" eb="3">
      <t>ヤク</t>
    </rPh>
    <rPh sb="4" eb="6">
      <t>シュモク</t>
    </rPh>
    <phoneticPr fontId="1"/>
  </si>
  <si>
    <t>Ｐ</t>
    <phoneticPr fontId="1"/>
  </si>
  <si>
    <t>特殊説明文書等の添付</t>
    <rPh sb="0" eb="2">
      <t>トクシュ</t>
    </rPh>
    <rPh sb="2" eb="4">
      <t>セツメイ</t>
    </rPh>
    <rPh sb="4" eb="6">
      <t>ブンショ</t>
    </rPh>
    <rPh sb="6" eb="7">
      <t>ナド</t>
    </rPh>
    <rPh sb="8" eb="10">
      <t>テンプ</t>
    </rPh>
    <phoneticPr fontId="1"/>
  </si>
  <si>
    <t>Ｏ</t>
    <phoneticPr fontId="1"/>
  </si>
  <si>
    <t>ウォッシュアウト時のプラセボの使用</t>
    <rPh sb="8" eb="9">
      <t>ジ</t>
    </rPh>
    <rPh sb="15" eb="17">
      <t>シヨウ</t>
    </rPh>
    <phoneticPr fontId="1"/>
  </si>
  <si>
    <t>Ｎ</t>
    <phoneticPr fontId="1"/>
  </si>
  <si>
    <t>３つ以上</t>
    <rPh sb="2" eb="4">
      <t>イジョウ</t>
    </rPh>
    <phoneticPr fontId="1"/>
  </si>
  <si>
    <t>２つ</t>
    <phoneticPr fontId="1"/>
  </si>
  <si>
    <t>同一治療薬での対象疾患の数</t>
    <rPh sb="0" eb="2">
      <t>ドウイツ</t>
    </rPh>
    <rPh sb="2" eb="4">
      <t>チリョウ</t>
    </rPh>
    <rPh sb="4" eb="5">
      <t>ヤク</t>
    </rPh>
    <rPh sb="7" eb="9">
      <t>タイショウ</t>
    </rPh>
    <rPh sb="9" eb="11">
      <t>シッカン</t>
    </rPh>
    <rPh sb="12" eb="13">
      <t>カズ</t>
    </rPh>
    <phoneticPr fontId="1"/>
  </si>
  <si>
    <t>Ｍ</t>
    <phoneticPr fontId="1"/>
  </si>
  <si>
    <t>３科以上</t>
    <rPh sb="1" eb="2">
      <t>カ</t>
    </rPh>
    <rPh sb="2" eb="4">
      <t>イジョウ</t>
    </rPh>
    <phoneticPr fontId="1"/>
  </si>
  <si>
    <t>２科</t>
    <rPh sb="1" eb="2">
      <t>カ</t>
    </rPh>
    <phoneticPr fontId="1"/>
  </si>
  <si>
    <t>単科か複数科か</t>
    <rPh sb="0" eb="1">
      <t>タン</t>
    </rPh>
    <rPh sb="1" eb="2">
      <t>カ</t>
    </rPh>
    <rPh sb="3" eb="4">
      <t>フク</t>
    </rPh>
    <rPh sb="4" eb="5">
      <t>スウ</t>
    </rPh>
    <rPh sb="5" eb="6">
      <t>カ</t>
    </rPh>
    <phoneticPr fontId="1"/>
  </si>
  <si>
    <t>Ｌ</t>
    <phoneticPr fontId="1"/>
  </si>
  <si>
    <t>２つの相同時</t>
    <rPh sb="3" eb="4">
      <t>ソウ</t>
    </rPh>
    <rPh sb="4" eb="6">
      <t>ドウジ</t>
    </rPh>
    <phoneticPr fontId="1"/>
  </si>
  <si>
    <t>単相か複相か</t>
    <rPh sb="0" eb="1">
      <t>タン</t>
    </rPh>
    <rPh sb="1" eb="2">
      <t>ソウ</t>
    </rPh>
    <rPh sb="3" eb="4">
      <t>フク</t>
    </rPh>
    <rPh sb="4" eb="5">
      <t>ソウ</t>
    </rPh>
    <phoneticPr fontId="1"/>
  </si>
  <si>
    <t>Ｋ</t>
    <phoneticPr fontId="1"/>
  </si>
  <si>
    <t>ＩＸＲＳ登録の有無</t>
    <phoneticPr fontId="1"/>
  </si>
  <si>
    <t>Ｊ</t>
    <phoneticPr fontId="1"/>
  </si>
  <si>
    <t>非盲検薬剤師の有無</t>
    <rPh sb="0" eb="1">
      <t>ヒ</t>
    </rPh>
    <rPh sb="1" eb="2">
      <t>モウ</t>
    </rPh>
    <rPh sb="2" eb="3">
      <t>ケン</t>
    </rPh>
    <rPh sb="3" eb="6">
      <t>ヤクザイシ</t>
    </rPh>
    <rPh sb="7" eb="9">
      <t>ウム</t>
    </rPh>
    <phoneticPr fontId="1"/>
  </si>
  <si>
    <t>Ｉ</t>
    <phoneticPr fontId="1"/>
  </si>
  <si>
    <t>Ｈ</t>
    <phoneticPr fontId="1"/>
  </si>
  <si>
    <t>冷凍、恒温器、麻薬金庫等での保存</t>
    <phoneticPr fontId="1"/>
  </si>
  <si>
    <t>冷所及び遮光</t>
    <rPh sb="0" eb="1">
      <t>レイ</t>
    </rPh>
    <rPh sb="1" eb="2">
      <t>ショ</t>
    </rPh>
    <rPh sb="2" eb="3">
      <t>オヨ</t>
    </rPh>
    <rPh sb="4" eb="6">
      <t>シャコウ</t>
    </rPh>
    <phoneticPr fontId="1"/>
  </si>
  <si>
    <t>冷所又は遮光</t>
    <rPh sb="0" eb="1">
      <t>レイ</t>
    </rPh>
    <rPh sb="1" eb="2">
      <t>ショ</t>
    </rPh>
    <rPh sb="2" eb="3">
      <t>マタ</t>
    </rPh>
    <rPh sb="4" eb="6">
      <t>シャコウ</t>
    </rPh>
    <phoneticPr fontId="1"/>
  </si>
  <si>
    <t>室温</t>
    <rPh sb="0" eb="2">
      <t>シツオン</t>
    </rPh>
    <phoneticPr fontId="1"/>
  </si>
  <si>
    <t>保存状況</t>
    <rPh sb="0" eb="2">
      <t>ホゾン</t>
    </rPh>
    <rPh sb="2" eb="4">
      <t>ジョウキョウ</t>
    </rPh>
    <phoneticPr fontId="1"/>
  </si>
  <si>
    <t>Ｇ</t>
    <phoneticPr fontId="1"/>
  </si>
  <si>
    <t>抗がん剤調製室
利用</t>
    <phoneticPr fontId="1"/>
  </si>
  <si>
    <t>クリーンベンチ
利用</t>
    <phoneticPr fontId="1"/>
  </si>
  <si>
    <t>条件なし</t>
    <rPh sb="0" eb="2">
      <t>ジョウケン</t>
    </rPh>
    <phoneticPr fontId="1"/>
  </si>
  <si>
    <t>治験薬（注射薬）の調製条件</t>
    <rPh sb="0" eb="2">
      <t>チケン</t>
    </rPh>
    <rPh sb="2" eb="3">
      <t>ヤク</t>
    </rPh>
    <rPh sb="4" eb="7">
      <t>チュウシャヤク</t>
    </rPh>
    <rPh sb="9" eb="11">
      <t>チョウセイ</t>
    </rPh>
    <rPh sb="11" eb="13">
      <t>ジョウケン</t>
    </rPh>
    <phoneticPr fontId="1"/>
  </si>
  <si>
    <t>Ｆ</t>
    <phoneticPr fontId="1"/>
  </si>
  <si>
    <t>３回／月以上</t>
    <rPh sb="4" eb="6">
      <t>イジョウ</t>
    </rPh>
    <phoneticPr fontId="1"/>
  </si>
  <si>
    <t>２回／月</t>
    <rPh sb="1" eb="2">
      <t>カイ</t>
    </rPh>
    <rPh sb="3" eb="4">
      <t>ガツ</t>
    </rPh>
    <phoneticPr fontId="1"/>
  </si>
  <si>
    <t>１回／月</t>
    <phoneticPr fontId="1"/>
  </si>
  <si>
    <t>単回のみ</t>
    <rPh sb="0" eb="1">
      <t>タン</t>
    </rPh>
    <rPh sb="1" eb="2">
      <t>カイ</t>
    </rPh>
    <phoneticPr fontId="1"/>
  </si>
  <si>
    <t>治験薬（注射薬）の調製</t>
    <rPh sb="0" eb="2">
      <t>チケン</t>
    </rPh>
    <rPh sb="2" eb="3">
      <t>ヤク</t>
    </rPh>
    <rPh sb="4" eb="6">
      <t>チュウシャ</t>
    </rPh>
    <rPh sb="6" eb="7">
      <t>ヤク</t>
    </rPh>
    <rPh sb="9" eb="11">
      <t>チョウセイ</t>
    </rPh>
    <phoneticPr fontId="1"/>
  </si>
  <si>
    <t>Ｅ</t>
    <phoneticPr fontId="1"/>
  </si>
  <si>
    <t>１０回以上</t>
    <rPh sb="2" eb="3">
      <t>カイ</t>
    </rPh>
    <rPh sb="3" eb="5">
      <t>イジョウ</t>
    </rPh>
    <phoneticPr fontId="1"/>
  </si>
  <si>
    <t>６～９回</t>
    <rPh sb="3" eb="4">
      <t>カイ</t>
    </rPh>
    <phoneticPr fontId="1"/>
  </si>
  <si>
    <t>２～５回</t>
    <rPh sb="3" eb="4">
      <t>カイ</t>
    </rPh>
    <phoneticPr fontId="1"/>
  </si>
  <si>
    <t>単回</t>
    <rPh sb="0" eb="1">
      <t>タン</t>
    </rPh>
    <rPh sb="1" eb="2">
      <t>カイ</t>
    </rPh>
    <phoneticPr fontId="1"/>
  </si>
  <si>
    <t>調剤及び出庫回数</t>
    <rPh sb="0" eb="2">
      <t>チョウザイ</t>
    </rPh>
    <rPh sb="2" eb="3">
      <t>オヨ</t>
    </rPh>
    <rPh sb="4" eb="6">
      <t>シュッコ</t>
    </rPh>
    <rPh sb="6" eb="8">
      <t>カイスウ</t>
    </rPh>
    <phoneticPr fontId="1"/>
  </si>
  <si>
    <t>Ｄ</t>
    <phoneticPr fontId="1"/>
  </si>
  <si>
    <t>４９週～７２週
※７３週以上は
２５週毎に３ポイント加算する。</t>
    <rPh sb="2" eb="3">
      <t>シュウ</t>
    </rPh>
    <rPh sb="6" eb="7">
      <t>シュウ</t>
    </rPh>
    <rPh sb="11" eb="12">
      <t>シュウ</t>
    </rPh>
    <rPh sb="12" eb="14">
      <t>イジョウ</t>
    </rPh>
    <phoneticPr fontId="1"/>
  </si>
  <si>
    <t>Ｃ</t>
    <phoneticPr fontId="1"/>
  </si>
  <si>
    <t>オープン</t>
    <phoneticPr fontId="1"/>
  </si>
  <si>
    <t>Ｂ</t>
    <phoneticPr fontId="1"/>
  </si>
  <si>
    <t>注射</t>
    <rPh sb="0" eb="2">
      <t>チュウシャ</t>
    </rPh>
    <phoneticPr fontId="1"/>
  </si>
  <si>
    <t>外用</t>
    <rPh sb="0" eb="2">
      <t>ガイヨウ</t>
    </rPh>
    <phoneticPr fontId="1"/>
  </si>
  <si>
    <t>内服</t>
    <rPh sb="0" eb="2">
      <t>ナイフク</t>
    </rPh>
    <phoneticPr fontId="1"/>
  </si>
  <si>
    <t>Ａ</t>
    <phoneticPr fontId="1"/>
  </si>
  <si>
    <t>Ⅳ　　　　　　　　　　　
(ウエイト×５）</t>
    <phoneticPr fontId="1"/>
  </si>
  <si>
    <t>Ⅲ　　　　　　　　　　　
(ウエイト×３）</t>
    <phoneticPr fontId="1"/>
  </si>
  <si>
    <t>Ⅱ　　　　　　　　　　　　(ウエイト×２）</t>
    <phoneticPr fontId="1"/>
  </si>
  <si>
    <t>Ⅰ　　　　　　　　　　　
(ウエイト×１）</t>
    <phoneticPr fontId="1"/>
  </si>
  <si>
    <t>ポ　　イ　　ン　　ト</t>
    <phoneticPr fontId="1"/>
  </si>
  <si>
    <t>ウエイト</t>
    <phoneticPr fontId="1"/>
  </si>
  <si>
    <t>治験薬管理経費ポイント算出表</t>
    <rPh sb="0" eb="2">
      <t>チケン</t>
    </rPh>
    <rPh sb="2" eb="3">
      <t>ヤク</t>
    </rPh>
    <rPh sb="3" eb="5">
      <t>カンリ</t>
    </rPh>
    <rPh sb="5" eb="7">
      <t>ケイヒ</t>
    </rPh>
    <rPh sb="11" eb="13">
      <t>サンシュツ</t>
    </rPh>
    <rPh sb="13" eb="14">
      <t>ヒョウ</t>
    </rPh>
    <phoneticPr fontId="1"/>
  </si>
  <si>
    <t>治験研究経費ポイント算出表</t>
    <rPh sb="0" eb="2">
      <t>チケン</t>
    </rPh>
    <rPh sb="2" eb="4">
      <t>ケンキュウ</t>
    </rPh>
    <rPh sb="4" eb="6">
      <t>ケイヒ</t>
    </rPh>
    <rPh sb="10" eb="12">
      <t>サンシュツ</t>
    </rPh>
    <rPh sb="12" eb="13">
      <t>ヒョウ</t>
    </rPh>
    <phoneticPr fontId="1"/>
  </si>
  <si>
    <t>＜初期準備経費/1試験あたり＞</t>
    <rPh sb="1" eb="3">
      <t>ショキ</t>
    </rPh>
    <rPh sb="3" eb="5">
      <t>ジュンビ</t>
    </rPh>
    <rPh sb="5" eb="7">
      <t>ケイヒ</t>
    </rPh>
    <rPh sb="9" eb="11">
      <t>シケン</t>
    </rPh>
    <phoneticPr fontId="1"/>
  </si>
  <si>
    <t>動注・硝子体内注射等</t>
    <rPh sb="0" eb="1">
      <t>ドウ</t>
    </rPh>
    <rPh sb="1" eb="2">
      <t>チュウ</t>
    </rPh>
    <rPh sb="7" eb="9">
      <t>チュウシャ</t>
    </rPh>
    <phoneticPr fontId="1"/>
  </si>
  <si>
    <t>静注・点滴静注</t>
    <rPh sb="0" eb="1">
      <t>ジョウ</t>
    </rPh>
    <rPh sb="1" eb="2">
      <t>チュウ</t>
    </rPh>
    <phoneticPr fontId="1"/>
  </si>
  <si>
    <t>病理検体・スライドの作成</t>
    <rPh sb="0" eb="2">
      <t>ビョウリ</t>
    </rPh>
    <rPh sb="2" eb="4">
      <t>ケンタイ</t>
    </rPh>
    <rPh sb="10" eb="12">
      <t>サクセイ</t>
    </rPh>
    <phoneticPr fontId="1"/>
  </si>
  <si>
    <t>5,000円/1回</t>
    <rPh sb="5" eb="6">
      <t>エン</t>
    </rPh>
    <rPh sb="8" eb="9">
      <t>カイ</t>
    </rPh>
    <phoneticPr fontId="1"/>
  </si>
  <si>
    <t>＜CRC経費/1症例あたり＞</t>
    <rPh sb="4" eb="6">
      <t>ケイヒ</t>
    </rPh>
    <rPh sb="8" eb="9">
      <t>ショウ</t>
    </rPh>
    <rPh sb="9" eb="10">
      <t>レイ</t>
    </rPh>
    <phoneticPr fontId="1"/>
  </si>
  <si>
    <r>
      <t>＜観察期脱落症例</t>
    </r>
    <r>
      <rPr>
        <vertAlign val="superscript"/>
        <sz val="10"/>
        <color rgb="FFFF000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にかかる経費/1症例あたり＞</t>
    </r>
    <rPh sb="1" eb="4">
      <t>カンサツキ</t>
    </rPh>
    <rPh sb="4" eb="6">
      <t>ダツラク</t>
    </rPh>
    <rPh sb="6" eb="8">
      <t>ショウレイ</t>
    </rPh>
    <rPh sb="14" eb="16">
      <t>ケイヒ</t>
    </rPh>
    <rPh sb="18" eb="19">
      <t>ショウ</t>
    </rPh>
    <rPh sb="19" eb="20">
      <t>レイ</t>
    </rPh>
    <phoneticPr fontId="1"/>
  </si>
  <si>
    <t>⑤治験薬管理室　初期準備経費</t>
    <rPh sb="1" eb="4">
      <t>チケンヤク</t>
    </rPh>
    <rPh sb="4" eb="6">
      <t>カンリ</t>
    </rPh>
    <rPh sb="6" eb="7">
      <t>シツ</t>
    </rPh>
    <rPh sb="8" eb="10">
      <t>ショキ</t>
    </rPh>
    <rPh sb="10" eb="12">
      <t>ジュンビ</t>
    </rPh>
    <rPh sb="12" eb="14">
      <t>ケイヒ</t>
    </rPh>
    <phoneticPr fontId="1"/>
  </si>
  <si>
    <t>⑪病院事務管理経費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</si>
  <si>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⑫施設管理経費</t>
    <rPh sb="1" eb="3">
      <t>シセツ</t>
    </rPh>
    <rPh sb="3" eb="5">
      <t>カンリ</t>
    </rPh>
    <rPh sb="5" eb="7">
      <t>ケイヒ</t>
    </rPh>
    <phoneticPr fontId="1"/>
  </si>
  <si>
    <t>⑩の10%</t>
    <phoneticPr fontId="1"/>
  </si>
  <si>
    <t>（⑩＋⑪）の30%</t>
    <phoneticPr fontId="1"/>
  </si>
  <si>
    <t>⑩＋⑪＋⑫</t>
    <phoneticPr fontId="1"/>
  </si>
  <si>
    <r>
      <t xml:space="preserve">⑬CRC経費
</t>
    </r>
    <r>
      <rPr>
        <sz val="10"/>
        <color rgb="FFFF0000"/>
        <rFont val="ＭＳ Ｐゴシック"/>
        <family val="3"/>
        <charset val="128"/>
      </rPr>
      <t>（SMO利用の場合は請求しない）</t>
    </r>
    <rPh sb="4" eb="6">
      <t>ケイヒ</t>
    </rPh>
    <rPh sb="11" eb="13">
      <t>リヨウ</t>
    </rPh>
    <phoneticPr fontId="1"/>
  </si>
  <si>
    <t>⑭病院事務管理経費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</si>
  <si>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⑮施設管理経費</t>
    <rPh sb="1" eb="3">
      <t>シセツ</t>
    </rPh>
    <rPh sb="3" eb="5">
      <t>カンリ</t>
    </rPh>
    <rPh sb="5" eb="7">
      <t>ケイヒ</t>
    </rPh>
    <phoneticPr fontId="1"/>
  </si>
  <si>
    <t>⑬の10%</t>
    <phoneticPr fontId="1"/>
  </si>
  <si>
    <t>（⑬＋⑭）の30%</t>
    <phoneticPr fontId="1"/>
  </si>
  <si>
    <t>⑬＋⑭＋⑮</t>
    <phoneticPr fontId="1"/>
  </si>
  <si>
    <t>⑯治験薬管理経費</t>
    <rPh sb="1" eb="4">
      <t>チケンヤク</t>
    </rPh>
    <rPh sb="4" eb="6">
      <t>カンリ</t>
    </rPh>
    <rPh sb="6" eb="8">
      <t>ケイヒ</t>
    </rPh>
    <phoneticPr fontId="1"/>
  </si>
  <si>
    <t>⑰病院事務管理経費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</si>
  <si>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⑱施設管理経費</t>
    <rPh sb="1" eb="3">
      <t>シセツ</t>
    </rPh>
    <rPh sb="3" eb="5">
      <t>カンリ</t>
    </rPh>
    <rPh sb="5" eb="7">
      <t>ケイヒ</t>
    </rPh>
    <phoneticPr fontId="1"/>
  </si>
  <si>
    <t>⑯の10%</t>
    <phoneticPr fontId="1"/>
  </si>
  <si>
    <t>（⑯＋⑰）の30%</t>
    <phoneticPr fontId="1"/>
  </si>
  <si>
    <t>⑯＋⑰＋⑱</t>
    <phoneticPr fontId="1"/>
  </si>
  <si>
    <t>⑳病院事務管理経費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</si>
  <si>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㉑施設管理経費</t>
    <rPh sb="1" eb="3">
      <t>シセツ</t>
    </rPh>
    <rPh sb="3" eb="5">
      <t>カンリ</t>
    </rPh>
    <rPh sb="5" eb="7">
      <t>ケイヒ</t>
    </rPh>
    <phoneticPr fontId="1"/>
  </si>
  <si>
    <t>⑲の10%</t>
    <phoneticPr fontId="1"/>
  </si>
  <si>
    <t>（⑲＋⑳）の30%</t>
    <phoneticPr fontId="1"/>
  </si>
  <si>
    <t>⑲＋⑳＋㉑</t>
    <phoneticPr fontId="1"/>
  </si>
  <si>
    <t>㉒観察期脱落症例経費</t>
    <rPh sb="1" eb="4">
      <t>カンサツキ</t>
    </rPh>
    <rPh sb="4" eb="6">
      <t>ダツラク</t>
    </rPh>
    <rPh sb="6" eb="8">
      <t>ショウレイ</t>
    </rPh>
    <rPh sb="8" eb="10">
      <t>ケイヒ</t>
    </rPh>
    <phoneticPr fontId="1"/>
  </si>
  <si>
    <t>㉓病院事務管理経費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</si>
  <si>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㉔施設管理経費</t>
    <rPh sb="1" eb="3">
      <t>シセツ</t>
    </rPh>
    <rPh sb="3" eb="5">
      <t>カンリ</t>
    </rPh>
    <rPh sb="5" eb="7">
      <t>ケイヒ</t>
    </rPh>
    <phoneticPr fontId="1"/>
  </si>
  <si>
    <t>㉒の10%</t>
    <phoneticPr fontId="1"/>
  </si>
  <si>
    <t>（㉒＋㉓）の30%</t>
    <phoneticPr fontId="1"/>
  </si>
  <si>
    <t>㉒＋㉓＋㉔</t>
    <phoneticPr fontId="1"/>
  </si>
  <si>
    <t>㉕追跡調査経費</t>
    <rPh sb="1" eb="3">
      <t>ツイセキ</t>
    </rPh>
    <rPh sb="3" eb="5">
      <t>チョウサ</t>
    </rPh>
    <rPh sb="5" eb="7">
      <t>ケイヒ</t>
    </rPh>
    <phoneticPr fontId="1"/>
  </si>
  <si>
    <t>㉖病院事務管理経費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</si>
  <si>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㉗施設管理経費</t>
    <rPh sb="1" eb="3">
      <t>シセツ</t>
    </rPh>
    <rPh sb="3" eb="5">
      <t>カンリ</t>
    </rPh>
    <rPh sb="5" eb="7">
      <t>ケイヒ</t>
    </rPh>
    <phoneticPr fontId="1"/>
  </si>
  <si>
    <t>㉕の10%</t>
    <phoneticPr fontId="1"/>
  </si>
  <si>
    <t>（㉕＋㉖）の30%</t>
    <phoneticPr fontId="1"/>
  </si>
  <si>
    <t>㉕＋㉖＋㉗</t>
    <phoneticPr fontId="1"/>
  </si>
  <si>
    <t>実績に応じて翌月</t>
    <rPh sb="0" eb="2">
      <t>ジッセキ</t>
    </rPh>
    <rPh sb="3" eb="4">
      <t>オウ</t>
    </rPh>
    <rPh sb="6" eb="8">
      <t>ヨクゲツ</t>
    </rPh>
    <phoneticPr fontId="1"/>
  </si>
  <si>
    <r>
      <rPr>
        <sz val="10"/>
        <rFont val="ＭＳ Ｐゴシック"/>
        <family val="3"/>
        <charset val="128"/>
      </rPr>
      <t>ウエイト×診療科数　　（診療科例：神経内科、眼科、皮膚科など）　　　
　　診療科名：（　　　　　　）　　　　　　　　
　　協力内容：（　　　　　　）　</t>
    </r>
    <r>
      <rPr>
        <sz val="9"/>
        <rFont val="ＭＳ Ｐゴシック"/>
        <family val="3"/>
        <charset val="128"/>
      </rPr>
      <t>　　　　　　　　　　　　　　　　　　　　　　　　　　</t>
    </r>
    <rPh sb="5" eb="8">
      <t>シンリョウカ</t>
    </rPh>
    <rPh sb="8" eb="9">
      <t>スウ</t>
    </rPh>
    <rPh sb="37" eb="40">
      <t>シンリョウカ</t>
    </rPh>
    <rPh sb="40" eb="41">
      <t>メイ</t>
    </rPh>
    <rPh sb="61" eb="63">
      <t>キョウリョク</t>
    </rPh>
    <rPh sb="63" eb="65">
      <t>ナイヨウ</t>
    </rPh>
    <phoneticPr fontId="1"/>
  </si>
  <si>
    <t>他科の協力
（治験実施計画書規定による）</t>
    <rPh sb="0" eb="2">
      <t>タカ</t>
    </rPh>
    <rPh sb="3" eb="5">
      <t>キョウリョク</t>
    </rPh>
    <rPh sb="7" eb="9">
      <t>チケン</t>
    </rPh>
    <rPh sb="9" eb="11">
      <t>ジッシ</t>
    </rPh>
    <rPh sb="11" eb="14">
      <t>ケイカクショ</t>
    </rPh>
    <rPh sb="14" eb="16">
      <t>キテイ</t>
    </rPh>
    <phoneticPr fontId="1"/>
  </si>
  <si>
    <t>温度管理記録の作成・提供・確認等の有無</t>
    <rPh sb="0" eb="2">
      <t>オンド</t>
    </rPh>
    <rPh sb="2" eb="4">
      <t>カンリ</t>
    </rPh>
    <rPh sb="4" eb="6">
      <t>キロク</t>
    </rPh>
    <rPh sb="7" eb="9">
      <t>サクセイ</t>
    </rPh>
    <rPh sb="10" eb="12">
      <t>テイキョウ</t>
    </rPh>
    <rPh sb="13" eb="15">
      <t>カクニン</t>
    </rPh>
    <rPh sb="15" eb="16">
      <t>トウ</t>
    </rPh>
    <rPh sb="17" eb="19">
      <t>ウム</t>
    </rPh>
    <phoneticPr fontId="1"/>
  </si>
  <si>
    <t>治験研究経費
ポイント（P1）</t>
    <rPh sb="0" eb="2">
      <t>チケン</t>
    </rPh>
    <rPh sb="2" eb="4">
      <t>ケンキュウ</t>
    </rPh>
    <rPh sb="4" eb="6">
      <t>ケイヒ</t>
    </rPh>
    <phoneticPr fontId="1"/>
  </si>
  <si>
    <t>治験研究経費
ポイント（P2）</t>
    <rPh sb="0" eb="2">
      <t>チケン</t>
    </rPh>
    <rPh sb="2" eb="4">
      <t>ケンキュウ</t>
    </rPh>
    <rPh sb="4" eb="6">
      <t>ケイヒ</t>
    </rPh>
    <phoneticPr fontId="1"/>
  </si>
  <si>
    <t>⑩治験研究経費</t>
    <rPh sb="1" eb="3">
      <t>チケン</t>
    </rPh>
    <rPh sb="3" eb="5">
      <t>ケンキュウ</t>
    </rPh>
    <rPh sb="5" eb="7">
      <t>ケイヒ</t>
    </rPh>
    <phoneticPr fontId="1"/>
  </si>
  <si>
    <t>＜治験研究経費/1症例あたり＞</t>
    <rPh sb="1" eb="3">
      <t>チケン</t>
    </rPh>
    <rPh sb="3" eb="5">
      <t>ケンキュウ</t>
    </rPh>
    <rPh sb="5" eb="7">
      <t>ケイヒ</t>
    </rPh>
    <rPh sb="9" eb="10">
      <t>ショウ</t>
    </rPh>
    <rPh sb="10" eb="11">
      <t>レイ</t>
    </rPh>
    <phoneticPr fontId="1"/>
  </si>
  <si>
    <t>1試験につき150,000円　</t>
    <rPh sb="1" eb="3">
      <t>シケン</t>
    </rPh>
    <rPh sb="13" eb="14">
      <t>エン</t>
    </rPh>
    <phoneticPr fontId="1"/>
  </si>
  <si>
    <t>1試験につき50,000円　</t>
    <rPh sb="1" eb="3">
      <t>シケン</t>
    </rPh>
    <rPh sb="12" eb="13">
      <t>エン</t>
    </rPh>
    <phoneticPr fontId="1"/>
  </si>
  <si>
    <t>1試験につき30,000円　</t>
    <rPh sb="1" eb="3">
      <t>シケン</t>
    </rPh>
    <rPh sb="12" eb="13">
      <t>エン</t>
    </rPh>
    <phoneticPr fontId="1"/>
  </si>
  <si>
    <t>合計ポイント（P2）1試験あたり</t>
    <rPh sb="0" eb="2">
      <t>ゴウケイ</t>
    </rPh>
    <rPh sb="11" eb="13">
      <t>シケン</t>
    </rPh>
    <phoneticPr fontId="1"/>
  </si>
  <si>
    <t>B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</si>
  <si>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</si>
  <si>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</si>
  <si>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</si>
  <si>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</si>
  <si>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</si>
  <si>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</si>
  <si>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</si>
  <si>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</si>
  <si>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</si>
  <si>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</si>
  <si>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</si>
  <si>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</si>
  <si>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</si>
  <si>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</si>
  <si>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</si>
  <si>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</si>
  <si>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</si>
  <si>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</si>
  <si>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</si>
  <si>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</si>
  <si>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画像の提供</t>
    <rPh sb="0" eb="2">
      <t>ガゾウ</t>
    </rPh>
    <rPh sb="3" eb="5">
      <t>テイキョウ</t>
    </rPh>
    <phoneticPr fontId="1"/>
  </si>
  <si>
    <t>治験薬の剤型</t>
    <rPh sb="0" eb="2">
      <t>チケン</t>
    </rPh>
    <rPh sb="2" eb="3">
      <t>ヤク</t>
    </rPh>
    <rPh sb="4" eb="6">
      <t>ザイケイ</t>
    </rPh>
    <phoneticPr fontId="1"/>
  </si>
  <si>
    <t>C</t>
    <phoneticPr fontId="1"/>
  </si>
  <si>
    <t>＜治験研究経費ポイント算出表（P2）より算定する経費/1試験あたり＞</t>
    <rPh sb="1" eb="3">
      <t>チケン</t>
    </rPh>
    <rPh sb="3" eb="5">
      <t>ケンキュウ</t>
    </rPh>
    <rPh sb="5" eb="7">
      <t>ケイヒ</t>
    </rPh>
    <rPh sb="11" eb="13">
      <t>サンシュツ</t>
    </rPh>
    <rPh sb="13" eb="14">
      <t>ヒョウ</t>
    </rPh>
    <rPh sb="20" eb="22">
      <t>サンテイ</t>
    </rPh>
    <rPh sb="24" eb="26">
      <t>ケイヒ</t>
    </rPh>
    <rPh sb="28" eb="30">
      <t>シケン</t>
    </rPh>
    <phoneticPr fontId="1"/>
  </si>
  <si>
    <t>＜本治験の負担軽減措置費に係る経費/1回あたり＞</t>
    <rPh sb="1" eb="2">
      <t>ホン</t>
    </rPh>
    <rPh sb="2" eb="4">
      <t>チケン</t>
    </rPh>
    <rPh sb="5" eb="7">
      <t>フタン</t>
    </rPh>
    <rPh sb="7" eb="9">
      <t>ケイゲン</t>
    </rPh>
    <rPh sb="9" eb="12">
      <t>ソチヒ</t>
    </rPh>
    <rPh sb="13" eb="14">
      <t>カカ</t>
    </rPh>
    <rPh sb="15" eb="17">
      <t>ケイヒ</t>
    </rPh>
    <rPh sb="19" eb="20">
      <t>カイ</t>
    </rPh>
    <phoneticPr fontId="1"/>
  </si>
  <si>
    <t>㊱病院事務管理経費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</si>
  <si>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契約締結後</t>
    <rPh sb="0" eb="2">
      <t>ケイヤク</t>
    </rPh>
    <rPh sb="2" eb="5">
      <t>テイケツゴ</t>
    </rPh>
    <phoneticPr fontId="1"/>
  </si>
  <si>
    <t>備　　　　考</t>
    <rPh sb="0" eb="1">
      <t>ソナエ</t>
    </rPh>
    <rPh sb="5" eb="6">
      <t>コウ</t>
    </rPh>
    <phoneticPr fontId="1"/>
  </si>
  <si>
    <r>
      <rPr>
        <sz val="10"/>
        <rFont val="ＭＳ Ｐゴシック"/>
        <family val="3"/>
        <charset val="128"/>
      </rPr>
      <t>実績に応じて翌月</t>
    </r>
    <r>
      <rPr>
        <sz val="10"/>
        <color rgb="FFFF0000"/>
        <rFont val="ＭＳ Ｐゴシック"/>
        <family val="3"/>
        <charset val="128"/>
      </rPr>
      <t xml:space="preserve">
マイルストーンの場合は、
当院と合意した内容を記載して下さい。</t>
    </r>
    <rPh sb="6" eb="8">
      <t>ヨクゲツ</t>
    </rPh>
    <rPh sb="17" eb="19">
      <t>バアイ</t>
    </rPh>
    <rPh sb="22" eb="24">
      <t>トウイン</t>
    </rPh>
    <rPh sb="25" eb="27">
      <t>ゴウイ</t>
    </rPh>
    <rPh sb="29" eb="31">
      <t>ナイヨウ</t>
    </rPh>
    <rPh sb="32" eb="34">
      <t>キサイ</t>
    </rPh>
    <rPh sb="36" eb="37">
      <t>クダ</t>
    </rPh>
    <phoneticPr fontId="1"/>
  </si>
  <si>
    <r>
      <rPr>
        <sz val="10"/>
        <rFont val="ＭＳ Ｐゴシック"/>
        <family val="3"/>
        <charset val="128"/>
      </rPr>
      <t>実績に応じて翌月</t>
    </r>
    <r>
      <rPr>
        <sz val="10"/>
        <color rgb="FFFF0000"/>
        <rFont val="ＭＳ Ｐゴシック"/>
        <family val="3"/>
        <charset val="128"/>
      </rPr>
      <t xml:space="preserve">
マイルストーンの場合は、
当院と合意した内容を記載して下さい。</t>
    </r>
    <rPh sb="17" eb="19">
      <t>バアイ</t>
    </rPh>
    <rPh sb="22" eb="24">
      <t>トウイン</t>
    </rPh>
    <rPh sb="25" eb="27">
      <t>ゴウイ</t>
    </rPh>
    <rPh sb="29" eb="31">
      <t>ナイヨウ</t>
    </rPh>
    <rPh sb="32" eb="34">
      <t>キサイ</t>
    </rPh>
    <rPh sb="36" eb="37">
      <t>クダ</t>
    </rPh>
    <phoneticPr fontId="1"/>
  </si>
  <si>
    <t>治験薬の投与期間
（＊73週以上は欄外の表よりポイント数を入力する）</t>
    <rPh sb="0" eb="2">
      <t>チケン</t>
    </rPh>
    <rPh sb="2" eb="3">
      <t>ヤク</t>
    </rPh>
    <rPh sb="4" eb="6">
      <t>トウヨ</t>
    </rPh>
    <rPh sb="6" eb="8">
      <t>キカン</t>
    </rPh>
    <rPh sb="13" eb="14">
      <t>シュウ</t>
    </rPh>
    <rPh sb="14" eb="16">
      <t>イジョウ</t>
    </rPh>
    <rPh sb="17" eb="19">
      <t>ランガイ</t>
    </rPh>
    <rPh sb="20" eb="21">
      <t>ヒョウ</t>
    </rPh>
    <rPh sb="27" eb="28">
      <t>スウ</t>
    </rPh>
    <rPh sb="29" eb="31">
      <t>ニュウリョク</t>
    </rPh>
    <phoneticPr fontId="1"/>
  </si>
  <si>
    <t>投与期間
（＊73週以上は欄外の表よりポイント数を入力する）</t>
    <rPh sb="0" eb="2">
      <t>トウヨ</t>
    </rPh>
    <rPh sb="2" eb="4">
      <t>キカン</t>
    </rPh>
    <rPh sb="9" eb="10">
      <t>シュウ</t>
    </rPh>
    <rPh sb="10" eb="12">
      <t>イジョウ</t>
    </rPh>
    <rPh sb="13" eb="15">
      <t>ランガイ</t>
    </rPh>
    <phoneticPr fontId="1"/>
  </si>
  <si>
    <t>C　投与期間ポイント数</t>
    <phoneticPr fontId="1"/>
  </si>
  <si>
    <t>～4週</t>
    <rPh sb="2" eb="3">
      <t>シュウ</t>
    </rPh>
    <phoneticPr fontId="1"/>
  </si>
  <si>
    <t>5～24週</t>
    <rPh sb="4" eb="5">
      <t>シュウ</t>
    </rPh>
    <phoneticPr fontId="1"/>
  </si>
  <si>
    <t>25～48週</t>
    <rPh sb="5" eb="6">
      <t>シュウ</t>
    </rPh>
    <phoneticPr fontId="1"/>
  </si>
  <si>
    <t>49～72週</t>
    <rPh sb="5" eb="6">
      <t>シュウ</t>
    </rPh>
    <phoneticPr fontId="1"/>
  </si>
  <si>
    <t>73～96週</t>
    <rPh sb="5" eb="6">
      <t>シュウ</t>
    </rPh>
    <phoneticPr fontId="1"/>
  </si>
  <si>
    <t>97～120週</t>
    <rPh sb="6" eb="7">
      <t>シュウ</t>
    </rPh>
    <phoneticPr fontId="1"/>
  </si>
  <si>
    <t>121～144週</t>
    <rPh sb="7" eb="8">
      <t>シュウ</t>
    </rPh>
    <phoneticPr fontId="1"/>
  </si>
  <si>
    <t>145～168週</t>
    <rPh sb="7" eb="8">
      <t>シュウ</t>
    </rPh>
    <phoneticPr fontId="1"/>
  </si>
  <si>
    <t>169～192週</t>
    <rPh sb="7" eb="8">
      <t>シュウ</t>
    </rPh>
    <phoneticPr fontId="1"/>
  </si>
  <si>
    <t>193～216週</t>
    <rPh sb="7" eb="8">
      <t>シュウ</t>
    </rPh>
    <phoneticPr fontId="1"/>
  </si>
  <si>
    <t>H　投与期間ポイント数</t>
    <phoneticPr fontId="1"/>
  </si>
  <si>
    <t>算定根拠</t>
    <rPh sb="0" eb="2">
      <t>サンテイ</t>
    </rPh>
    <rPh sb="2" eb="4">
      <t>コンキョ</t>
    </rPh>
    <phoneticPr fontId="1"/>
  </si>
  <si>
    <t>作成日：西暦　　　　　年　　　月　　　日</t>
    <rPh sb="0" eb="3">
      <t>サクセイビ</t>
    </rPh>
    <rPh sb="4" eb="6">
      <t>セイレキ</t>
    </rPh>
    <rPh sb="11" eb="12">
      <t>ネン</t>
    </rPh>
    <rPh sb="15" eb="16">
      <t>ガツ</t>
    </rPh>
    <rPh sb="19" eb="20">
      <t>ニチ</t>
    </rPh>
    <phoneticPr fontId="1"/>
  </si>
  <si>
    <t>＊P1～P3は、ポイント表より
自動で反映されます。</t>
    <phoneticPr fontId="1"/>
  </si>
  <si>
    <t>負担軽減措置費（円）
(当院と合意した金額を入力)</t>
    <rPh sb="0" eb="2">
      <t>フタン</t>
    </rPh>
    <rPh sb="2" eb="4">
      <t>ケイゲン</t>
    </rPh>
    <rPh sb="4" eb="7">
      <t>ソチヒ</t>
    </rPh>
    <rPh sb="8" eb="9">
      <t>エン</t>
    </rPh>
    <rPh sb="12" eb="14">
      <t>トウイン</t>
    </rPh>
    <rPh sb="15" eb="17">
      <t>ゴウイ</t>
    </rPh>
    <rPh sb="19" eb="21">
      <t>キンガク</t>
    </rPh>
    <rPh sb="22" eb="24">
      <t>ニュウリョク</t>
    </rPh>
    <phoneticPr fontId="1"/>
  </si>
  <si>
    <r>
      <rPr>
        <vertAlign val="superscript"/>
        <sz val="10"/>
        <color rgb="FFFF0000"/>
        <rFont val="ＭＳ Ｐゴシック"/>
        <family val="3"/>
        <charset val="128"/>
      </rPr>
      <t>※2</t>
    </r>
    <r>
      <rPr>
        <sz val="10"/>
        <rFont val="ＭＳ Ｐゴシック"/>
        <family val="3"/>
        <charset val="128"/>
      </rPr>
      <t>/1回</t>
    </r>
    <phoneticPr fontId="1"/>
  </si>
  <si>
    <t>金額（円）</t>
    <rPh sb="0" eb="2">
      <t>キンガク</t>
    </rPh>
    <rPh sb="3" eb="4">
      <t>エン</t>
    </rPh>
    <phoneticPr fontId="1"/>
  </si>
  <si>
    <t>請求時期・特記事項等</t>
    <rPh sb="0" eb="2">
      <t>セイキュウ</t>
    </rPh>
    <rPh sb="2" eb="4">
      <t>ジキ</t>
    </rPh>
    <rPh sb="5" eb="7">
      <t>トッキ</t>
    </rPh>
    <rPh sb="7" eb="9">
      <t>ジコウ</t>
    </rPh>
    <rPh sb="9" eb="10">
      <t>トウ</t>
    </rPh>
    <phoneticPr fontId="1"/>
  </si>
  <si>
    <t>※2：原則10,000円。治験内容により金額を相談させていただく場合があります。</t>
    <rPh sb="3" eb="5">
      <t>ゲンソク</t>
    </rPh>
    <rPh sb="11" eb="12">
      <t>エン</t>
    </rPh>
    <phoneticPr fontId="1"/>
  </si>
  <si>
    <r>
      <t xml:space="preserve">④CRC　初期準備経費
</t>
    </r>
    <r>
      <rPr>
        <sz val="10"/>
        <color rgb="FFFF0000"/>
        <rFont val="ＭＳ Ｐゴシック"/>
        <family val="3"/>
        <charset val="128"/>
      </rPr>
      <t>（SMO利用の場合は50,000円）</t>
    </r>
    <rPh sb="5" eb="7">
      <t>ショキ</t>
    </rPh>
    <rPh sb="7" eb="9">
      <t>ジュンビ</t>
    </rPh>
    <rPh sb="9" eb="11">
      <t>ケイヒ</t>
    </rPh>
    <rPh sb="16" eb="18">
      <t>リヨウ</t>
    </rPh>
    <rPh sb="19" eb="21">
      <t>バアイ</t>
    </rPh>
    <rPh sb="28" eb="29">
      <t>エン</t>
    </rPh>
    <phoneticPr fontId="1"/>
  </si>
  <si>
    <t>1試験につき100,000円　</t>
    <rPh sb="1" eb="3">
      <t>シケン</t>
    </rPh>
    <rPh sb="13" eb="14">
      <t>エン</t>
    </rPh>
    <phoneticPr fontId="1"/>
  </si>
  <si>
    <r>
      <t xml:space="preserve">⑥治験事務局　初期準備経費
</t>
    </r>
    <r>
      <rPr>
        <sz val="10"/>
        <color rgb="FFFF0000"/>
        <rFont val="ＭＳ Ｐゴシック"/>
        <family val="3"/>
        <charset val="128"/>
      </rPr>
      <t>（SMO利用の場合も50,000円）</t>
    </r>
    <rPh sb="1" eb="3">
      <t>チケン</t>
    </rPh>
    <rPh sb="3" eb="6">
      <t>ジムキョク</t>
    </rPh>
    <rPh sb="7" eb="9">
      <t>ショキ</t>
    </rPh>
    <rPh sb="9" eb="11">
      <t>ジュンビ</t>
    </rPh>
    <rPh sb="11" eb="13">
      <t>ケイヒ</t>
    </rPh>
    <phoneticPr fontId="1"/>
  </si>
  <si>
    <t>＜治験事務局運営経費（又はSMO管理経費）/1試験あたり＞</t>
    <rPh sb="1" eb="3">
      <t>チケン</t>
    </rPh>
    <rPh sb="3" eb="6">
      <t>ジムキョク</t>
    </rPh>
    <rPh sb="6" eb="8">
      <t>ウンエイ</t>
    </rPh>
    <rPh sb="8" eb="10">
      <t>ケイヒ</t>
    </rPh>
    <rPh sb="11" eb="12">
      <t>マタ</t>
    </rPh>
    <rPh sb="16" eb="18">
      <t>カンリ</t>
    </rPh>
    <rPh sb="18" eb="20">
      <t>ケイヒ</t>
    </rPh>
    <rPh sb="23" eb="25">
      <t>シケン</t>
    </rPh>
    <phoneticPr fontId="1"/>
  </si>
  <si>
    <t>「治験研究経費ポイント算出表」によるポイント数（P2）×8,000円/1試験</t>
    <rPh sb="1" eb="3">
      <t>チケン</t>
    </rPh>
    <rPh sb="3" eb="5">
      <t>ケンキュウ</t>
    </rPh>
    <rPh sb="5" eb="7">
      <t>ケイヒ</t>
    </rPh>
    <rPh sb="11" eb="13">
      <t>サンシュツ</t>
    </rPh>
    <rPh sb="13" eb="14">
      <t>ヒョウ</t>
    </rPh>
    <rPh sb="22" eb="23">
      <t>スウ</t>
    </rPh>
    <rPh sb="33" eb="34">
      <t>エン</t>
    </rPh>
    <rPh sb="36" eb="38">
      <t>シケン</t>
    </rPh>
    <phoneticPr fontId="1"/>
  </si>
  <si>
    <t>＜SAE・イベント報告等の対応に係る経費/1事象あたり＞</t>
    <rPh sb="9" eb="11">
      <t>ホウコク</t>
    </rPh>
    <rPh sb="11" eb="12">
      <t>トウ</t>
    </rPh>
    <rPh sb="13" eb="15">
      <t>タイオウ</t>
    </rPh>
    <rPh sb="16" eb="17">
      <t>カカ</t>
    </rPh>
    <rPh sb="18" eb="20">
      <t>ケイヒ</t>
    </rPh>
    <rPh sb="22" eb="24">
      <t>ジショウ</t>
    </rPh>
    <phoneticPr fontId="1"/>
  </si>
  <si>
    <t>㉘SAE・イベント報告等の対応に係る経費</t>
    <rPh sb="9" eb="11">
      <t>ホウコク</t>
    </rPh>
    <rPh sb="11" eb="12">
      <t>トウ</t>
    </rPh>
    <rPh sb="13" eb="15">
      <t>タイオウ</t>
    </rPh>
    <rPh sb="16" eb="17">
      <t>カカワ</t>
    </rPh>
    <rPh sb="18" eb="20">
      <t>ケイヒ</t>
    </rPh>
    <phoneticPr fontId="1"/>
  </si>
  <si>
    <t>㉚施設管理経費</t>
    <rPh sb="1" eb="3">
      <t>シセツ</t>
    </rPh>
    <rPh sb="3" eb="5">
      <t>カンリ</t>
    </rPh>
    <rPh sb="5" eb="7">
      <t>ケイヒ</t>
    </rPh>
    <phoneticPr fontId="1"/>
  </si>
  <si>
    <t>㉛監査対応費</t>
    <rPh sb="1" eb="3">
      <t>カンサ</t>
    </rPh>
    <rPh sb="3" eb="5">
      <t>タイオウ</t>
    </rPh>
    <rPh sb="5" eb="6">
      <t>ヒ</t>
    </rPh>
    <phoneticPr fontId="1"/>
  </si>
  <si>
    <t>㉜病院事務管理経費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</si>
  <si>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㉝GCP実地調査対応費</t>
    <rPh sb="4" eb="6">
      <t>ジッチ</t>
    </rPh>
    <rPh sb="6" eb="8">
      <t>チョウサ</t>
    </rPh>
    <rPh sb="8" eb="10">
      <t>タイオウ</t>
    </rPh>
    <rPh sb="10" eb="11">
      <t>ヒ</t>
    </rPh>
    <phoneticPr fontId="1"/>
  </si>
  <si>
    <t>㉞病院事務管理経費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</si>
  <si>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㉟治験研究経費ポイント算出表（P2）より算定する経費</t>
    <rPh sb="20" eb="22">
      <t>サンテイ</t>
    </rPh>
    <rPh sb="24" eb="26">
      <t>ケイヒ</t>
    </rPh>
    <phoneticPr fontId="1"/>
  </si>
  <si>
    <t>㊲施設管理経費</t>
    <rPh sb="1" eb="3">
      <t>シセツ</t>
    </rPh>
    <rPh sb="3" eb="5">
      <t>カンリ</t>
    </rPh>
    <rPh sb="5" eb="7">
      <t>ケイヒ</t>
    </rPh>
    <phoneticPr fontId="1"/>
  </si>
  <si>
    <t>㊳負担軽減措置費</t>
    <rPh sb="1" eb="3">
      <t>フタン</t>
    </rPh>
    <rPh sb="3" eb="5">
      <t>ケイゲン</t>
    </rPh>
    <rPh sb="5" eb="8">
      <t>ソチヒ</t>
    </rPh>
    <phoneticPr fontId="1"/>
  </si>
  <si>
    <t>㊴病院事務管理経費</t>
    <rPh sb="1" eb="3">
      <t>ビョウイン</t>
    </rPh>
    <rPh sb="3" eb="5">
      <t>ジム</t>
    </rPh>
    <rPh sb="5" eb="7">
      <t>カンリ</t>
    </rPh>
    <rPh sb="7" eb="9">
      <t>ケイヒ</t>
    </rPh>
    <phoneticPr fontId="1"/>
  </si>
  <si>
    <t>㊳の10%</t>
    <phoneticPr fontId="1"/>
  </si>
  <si>
    <t>㊳＋㊴</t>
    <phoneticPr fontId="1"/>
  </si>
  <si>
    <t>合計（＊㊴のみ消費税別途）</t>
    <rPh sb="0" eb="2">
      <t>ゴウケイ</t>
    </rPh>
    <rPh sb="7" eb="10">
      <t>ショウヒゼイ</t>
    </rPh>
    <rPh sb="10" eb="12">
      <t>ベット</t>
    </rPh>
    <phoneticPr fontId="1"/>
  </si>
  <si>
    <t>㉟の10%</t>
    <phoneticPr fontId="1"/>
  </si>
  <si>
    <t>（㉟＋㊱）の30%</t>
    <phoneticPr fontId="1"/>
  </si>
  <si>
    <t>㉟＋㊱＋㊲</t>
    <phoneticPr fontId="1"/>
  </si>
  <si>
    <t>（㉘＋㉙）の30%</t>
    <phoneticPr fontId="1"/>
  </si>
  <si>
    <t>㉘＋㉙＋㉚</t>
    <phoneticPr fontId="1"/>
  </si>
  <si>
    <t>㉛の10%</t>
    <phoneticPr fontId="1"/>
  </si>
  <si>
    <t>㉛＋㉜</t>
    <phoneticPr fontId="1"/>
  </si>
  <si>
    <t>㉝の10%</t>
    <phoneticPr fontId="1"/>
  </si>
  <si>
    <t>㉝＋㉞</t>
    <phoneticPr fontId="1"/>
  </si>
  <si>
    <t>SMOの利用
（有または無と入力する）</t>
    <rPh sb="4" eb="6">
      <t>リヨウ</t>
    </rPh>
    <phoneticPr fontId="1"/>
  </si>
  <si>
    <r>
      <t xml:space="preserve">①IRB審査費用（初回審査）
</t>
    </r>
    <r>
      <rPr>
        <sz val="10"/>
        <color rgb="FFFF0000"/>
        <rFont val="ＭＳ Ｐゴシック"/>
        <family val="3"/>
        <charset val="128"/>
      </rPr>
      <t>（外部IRB利用の場合は請求しない）</t>
    </r>
    <rPh sb="4" eb="6">
      <t>シンサ</t>
    </rPh>
    <rPh sb="6" eb="8">
      <t>ヒヨウ</t>
    </rPh>
    <rPh sb="9" eb="11">
      <t>ショカイ</t>
    </rPh>
    <rPh sb="11" eb="13">
      <t>シンサ</t>
    </rPh>
    <rPh sb="16" eb="18">
      <t>ガイブ</t>
    </rPh>
    <phoneticPr fontId="1"/>
  </si>
  <si>
    <t>外部IRBの利用
（有または無と入力する）</t>
    <rPh sb="0" eb="2">
      <t>ガイブ</t>
    </rPh>
    <rPh sb="6" eb="8">
      <t>リヨウ</t>
    </rPh>
    <phoneticPr fontId="1"/>
  </si>
  <si>
    <t>無</t>
    <rPh sb="0" eb="1">
      <t>ナ</t>
    </rPh>
    <phoneticPr fontId="1"/>
  </si>
  <si>
    <t>⑲治験事務局運営経費（又はSMO管理経費）</t>
    <rPh sb="1" eb="3">
      <t>チケン</t>
    </rPh>
    <rPh sb="3" eb="6">
      <t>ジムキョク</t>
    </rPh>
    <rPh sb="6" eb="8">
      <t>ウンエイ</t>
    </rPh>
    <rPh sb="8" eb="10">
      <t>ケイヒ</t>
    </rPh>
    <phoneticPr fontId="1"/>
  </si>
  <si>
    <t>　　　　　　　作成日：西暦　　　　　　年　　　　月　　　　日</t>
    <rPh sb="7" eb="10">
      <t>サクセイビ</t>
    </rPh>
    <rPh sb="11" eb="13">
      <t>セイレキ</t>
    </rPh>
    <rPh sb="19" eb="20">
      <t>ネン</t>
    </rPh>
    <rPh sb="24" eb="25">
      <t>ガツ</t>
    </rPh>
    <rPh sb="29" eb="30">
      <t>ニチ</t>
    </rPh>
    <phoneticPr fontId="1"/>
  </si>
  <si>
    <t>＜治験薬管理経費/1症例あたり＞</t>
    <rPh sb="1" eb="4">
      <t>チケンヤク</t>
    </rPh>
    <rPh sb="4" eb="6">
      <t>カンリ</t>
    </rPh>
    <rPh sb="6" eb="8">
      <t>ケイヒ</t>
    </rPh>
    <phoneticPr fontId="1"/>
  </si>
  <si>
    <t>治験薬管理経費の請求時期欄には、原則として下記のいずれかを選択・記載してください。
①初回治験薬搬入の翌月に予定症例数全例分を全額。
（予定症例数が追加になる場合は、都度追加分を請求）
②初回治験薬搬入の翌月に1例分を全額。1例目登録の翌月に次の1例分を全額。以降同様に予定症例数分まで。
③初回治験薬搬入の翌月に1例分を全額。2例目登録の翌月に2例目分を全額。以降同様に予定症例数分まで。</t>
    <rPh sb="16" eb="18">
      <t>ゲンソク</t>
    </rPh>
    <rPh sb="32" eb="34">
      <t>キサイ</t>
    </rPh>
    <phoneticPr fontId="1"/>
  </si>
  <si>
    <t>継続審査実施月の翌月</t>
    <rPh sb="0" eb="2">
      <t>ケイゾク</t>
    </rPh>
    <rPh sb="2" eb="4">
      <t>シンサ</t>
    </rPh>
    <rPh sb="4" eb="6">
      <t>ジッシ</t>
    </rPh>
    <rPh sb="6" eb="7">
      <t>ツキ</t>
    </rPh>
    <rPh sb="8" eb="10">
      <t>ヨクゲツ</t>
    </rPh>
    <phoneticPr fontId="1"/>
  </si>
  <si>
    <t>X-1</t>
    <phoneticPr fontId="1"/>
  </si>
  <si>
    <t>Y</t>
    <phoneticPr fontId="1"/>
  </si>
  <si>
    <t>Z-1</t>
    <phoneticPr fontId="1"/>
  </si>
  <si>
    <t>その他（必要時）</t>
    <rPh sb="2" eb="3">
      <t>タ</t>
    </rPh>
    <rPh sb="4" eb="6">
      <t>ヒツヨウ</t>
    </rPh>
    <rPh sb="6" eb="7">
      <t>ジ</t>
    </rPh>
    <phoneticPr fontId="1"/>
  </si>
  <si>
    <t>その他（必要時）</t>
    <rPh sb="2" eb="3">
      <t>タ</t>
    </rPh>
    <rPh sb="4" eb="7">
      <t>ヒツヨウジ</t>
    </rPh>
    <phoneticPr fontId="1"/>
  </si>
  <si>
    <t>内容：</t>
    <rPh sb="0" eb="2">
      <t>ナイヨウ</t>
    </rPh>
    <phoneticPr fontId="1"/>
  </si>
  <si>
    <t>T-1</t>
    <phoneticPr fontId="1"/>
  </si>
  <si>
    <t>「治験薬管理経費ポイント算出表」によるポイント数（P3）×1,000円症例数/1症例</t>
    <rPh sb="1" eb="4">
      <t>チケンヤク</t>
    </rPh>
    <rPh sb="4" eb="6">
      <t>カンリ</t>
    </rPh>
    <rPh sb="6" eb="8">
      <t>ケイヒ</t>
    </rPh>
    <rPh sb="12" eb="14">
      <t>サンシュツ</t>
    </rPh>
    <rPh sb="14" eb="15">
      <t>ヒョウ</t>
    </rPh>
    <rPh sb="23" eb="24">
      <t>スウ</t>
    </rPh>
    <rPh sb="34" eb="35">
      <t>エン</t>
    </rPh>
    <rPh sb="35" eb="38">
      <t>ショウレイスウ</t>
    </rPh>
    <phoneticPr fontId="1"/>
  </si>
  <si>
    <r>
      <t xml:space="preserve">⑧IRB審査費用（継続審査）
</t>
    </r>
    <r>
      <rPr>
        <sz val="10"/>
        <color rgb="FFFF0000"/>
        <rFont val="ＭＳ Ｐゴシック"/>
        <family val="3"/>
        <charset val="128"/>
      </rPr>
      <t>（外部IRB利用の場合は請求しない）</t>
    </r>
    <rPh sb="4" eb="6">
      <t>シンサ</t>
    </rPh>
    <rPh sb="6" eb="8">
      <t>ヒヨウ</t>
    </rPh>
    <rPh sb="9" eb="11">
      <t>ケイゾク</t>
    </rPh>
    <rPh sb="11" eb="13">
      <t>シンサ</t>
    </rPh>
    <phoneticPr fontId="1"/>
  </si>
  <si>
    <t>＜IRB審査費用（継続審査）/1試験あたり＞</t>
    <rPh sb="4" eb="6">
      <t>シンサ</t>
    </rPh>
    <rPh sb="6" eb="8">
      <t>ヒヨウ</t>
    </rPh>
    <rPh sb="9" eb="11">
      <t>ケイゾク</t>
    </rPh>
    <rPh sb="11" eb="13">
      <t>シンサ</t>
    </rPh>
    <rPh sb="16" eb="18">
      <t>シケン</t>
    </rPh>
    <phoneticPr fontId="1"/>
  </si>
  <si>
    <t>1年に1回実施
1試験につき100,000円　</t>
    <rPh sb="1" eb="2">
      <t>ネン</t>
    </rPh>
    <rPh sb="4" eb="5">
      <t>カイ</t>
    </rPh>
    <rPh sb="5" eb="7">
      <t>ジッシ</t>
    </rPh>
    <rPh sb="9" eb="11">
      <t>シケン</t>
    </rPh>
    <rPh sb="21" eb="22">
      <t>エン</t>
    </rPh>
    <phoneticPr fontId="1"/>
  </si>
  <si>
    <t>1試験につき70,000円　</t>
    <rPh sb="1" eb="3">
      <t>シケン</t>
    </rPh>
    <rPh sb="12" eb="13">
      <t>エン</t>
    </rPh>
    <phoneticPr fontId="1"/>
  </si>
  <si>
    <t>「治験研究経費ポイント算出表」によるポイント数（P1）×8,000円/1症例</t>
    <rPh sb="1" eb="3">
      <t>チケン</t>
    </rPh>
    <rPh sb="3" eb="5">
      <t>ケンキュウ</t>
    </rPh>
    <rPh sb="5" eb="7">
      <t>ケイヒ</t>
    </rPh>
    <rPh sb="11" eb="13">
      <t>サンシュツ</t>
    </rPh>
    <rPh sb="13" eb="14">
      <t>ヒョウ</t>
    </rPh>
    <rPh sb="22" eb="23">
      <t>スウ</t>
    </rPh>
    <rPh sb="33" eb="34">
      <t>エン</t>
    </rPh>
    <rPh sb="36" eb="38">
      <t>ショウレイ</t>
    </rPh>
    <phoneticPr fontId="1"/>
  </si>
  <si>
    <t>20,000円/1事象</t>
    <rPh sb="6" eb="7">
      <t>エン</t>
    </rPh>
    <rPh sb="9" eb="11">
      <t>ジショウ</t>
    </rPh>
    <phoneticPr fontId="1"/>
  </si>
  <si>
    <t>50,000円/1回</t>
    <rPh sb="6" eb="7">
      <t>エン</t>
    </rPh>
    <rPh sb="9" eb="10">
      <t>カイ</t>
    </rPh>
    <phoneticPr fontId="1"/>
  </si>
  <si>
    <t>テスト画像の提供/1回</t>
    <rPh sb="3" eb="5">
      <t>ガゾウ</t>
    </rPh>
    <rPh sb="6" eb="8">
      <t>テイキョウ</t>
    </rPh>
    <rPh sb="10" eb="11">
      <t>カイ</t>
    </rPh>
    <phoneticPr fontId="1"/>
  </si>
  <si>
    <t>「治験研究経費ポイント算出表」によるポイント数（P1）×4,000円/1症例</t>
    <rPh sb="1" eb="3">
      <t>チケン</t>
    </rPh>
    <rPh sb="3" eb="5">
      <t>ケンキュウ</t>
    </rPh>
    <rPh sb="5" eb="7">
      <t>ケイヒ</t>
    </rPh>
    <rPh sb="11" eb="13">
      <t>サンシュツ</t>
    </rPh>
    <rPh sb="13" eb="14">
      <t>ヒョウ</t>
    </rPh>
    <rPh sb="22" eb="23">
      <t>スウ</t>
    </rPh>
    <rPh sb="33" eb="34">
      <t>エン</t>
    </rPh>
    <rPh sb="36" eb="38">
      <t>ショウレイ</t>
    </rPh>
    <phoneticPr fontId="1"/>
  </si>
  <si>
    <t>217～240週</t>
    <rPh sb="7" eb="8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</si>
</sst>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vertAlign val="superscript"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5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5" xfId="0" applyFont="1" applyBorder="1" applyAlignment="1">
      <alignment wrapText="1"/>
    </xf>
    <xf numFmtId="0" fontId="0" fillId="0" borderId="16" xfId="0" applyFont="1" applyBorder="1" applyAlignment="1">
      <alignment vertical="center"/>
    </xf>
    <xf numFmtId="0" fontId="0" fillId="0" borderId="15" xfId="0" applyFont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0" borderId="18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0" fillId="3" borderId="2" xfId="0" applyFont="1" applyFill="1" applyBorder="1" applyAlignment="1">
      <alignment horizontal="center" vertical="top" wrapText="1"/>
    </xf>
    <xf numFmtId="0" fontId="0" fillId="3" borderId="4" xfId="0" applyFont="1" applyFill="1" applyBorder="1" applyAlignment="1">
      <alignment horizontal="center" vertical="top" wrapText="1"/>
    </xf>
    <xf numFmtId="0" fontId="0" fillId="0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4" width="18.625" style="116" customWidth="1"/>
    <col min="5" max="6" width="18.625" style="80" customWidth="1"/>
    <col min="7" max="7" width="19.5" style="80" customWidth="1"/>
    <col min="8" max="16384" width="9" style="80"/>
  </cols>
  <sheetData>
    <row r="1" spans="1:8" ht="17.25" customHeight="1" x14ac:dyDescent="0.15">
      <c r="A1" s="79"/>
      <c r="B1" s="79"/>
      <c r="C1" s="79"/>
      <c r="D1" s="79"/>
      <c r="E1" s="128" t="s">
        <v>323</v>
      </c>
      <c r="F1" s="128"/>
      <c r="G1" s="128"/>
    </row>
    <row r="2" spans="1:8" ht="25.5" customHeight="1" x14ac:dyDescent="0.15">
      <c r="A2" s="131" t="s">
        <v>1</v>
      </c>
      <c r="B2" s="131"/>
      <c r="C2" s="131"/>
      <c r="D2" s="131"/>
      <c r="E2" s="131"/>
      <c r="F2" s="131"/>
      <c r="G2" s="131"/>
    </row>
    <row r="3" spans="1:8" ht="22.5" customHeight="1" x14ac:dyDescent="0.15">
      <c r="A3" s="42" t="s">
        <v>27</v>
      </c>
      <c r="B3" s="145"/>
      <c r="C3" s="146"/>
      <c r="D3" s="81" t="s">
        <v>29</v>
      </c>
      <c r="E3" s="147"/>
      <c r="F3" s="148"/>
      <c r="G3" s="149"/>
    </row>
    <row r="4" spans="1:8" ht="8.25" customHeight="1" x14ac:dyDescent="0.15">
      <c r="A4" s="82"/>
      <c r="B4" s="82"/>
      <c r="C4" s="83"/>
      <c r="D4" s="83"/>
      <c r="E4" s="84"/>
      <c r="F4" s="84"/>
    </row>
    <row r="5" spans="1:8" ht="24" customHeight="1" x14ac:dyDescent="0.15">
      <c r="A5" s="135" t="s">
        <v>24</v>
      </c>
      <c r="B5" s="136"/>
      <c r="C5" s="137"/>
      <c r="D5" s="138"/>
      <c r="E5" s="138"/>
      <c r="F5" s="138"/>
      <c r="G5" s="139"/>
    </row>
    <row r="6" spans="1:8" ht="43.5" customHeight="1" x14ac:dyDescent="0.15">
      <c r="A6" s="135" t="s">
        <v>0</v>
      </c>
      <c r="B6" s="136"/>
      <c r="C6" s="121"/>
      <c r="D6" s="122"/>
      <c r="E6" s="122"/>
      <c r="F6" s="122"/>
      <c r="G6" s="134"/>
    </row>
    <row r="7" spans="1:8" ht="25.5" customHeight="1" x14ac:dyDescent="0.15">
      <c r="A7" s="85" t="s">
        <v>229</v>
      </c>
      <c r="B7" s="86">
        <f>治験研究経費ポイント算出表!L36</f>
        <v>0</v>
      </c>
      <c r="C7" s="87" t="s">
        <v>230</v>
      </c>
      <c r="D7" s="88">
        <f>治験研究経費ポイント算出表!L40</f>
        <v>0</v>
      </c>
      <c r="E7" s="89" t="s">
        <v>30</v>
      </c>
      <c r="F7" s="88">
        <f>治験薬管理経費ポイント算出表!L32</f>
        <v>0</v>
      </c>
      <c r="G7" s="129" t="s">
        <v>284</v>
      </c>
      <c r="H7" s="90"/>
    </row>
    <row r="8" spans="1:8" ht="26.25" customHeight="1" x14ac:dyDescent="0.15">
      <c r="A8" s="85" t="s">
        <v>285</v>
      </c>
      <c r="B8" s="91"/>
      <c r="C8" s="92" t="s">
        <v>320</v>
      </c>
      <c r="D8" s="93" t="s">
        <v>321</v>
      </c>
      <c r="E8" s="92" t="s">
        <v>318</v>
      </c>
      <c r="F8" s="81" t="s">
        <v>321</v>
      </c>
      <c r="G8" s="130"/>
    </row>
    <row r="9" spans="1:8" ht="33" customHeight="1" x14ac:dyDescent="0.15">
      <c r="A9" s="135" t="s">
        <v>265</v>
      </c>
      <c r="B9" s="136"/>
      <c r="C9" s="140"/>
      <c r="D9" s="141"/>
      <c r="E9" s="141"/>
      <c r="F9" s="141"/>
      <c r="G9" s="142"/>
    </row>
    <row r="10" spans="1:8" ht="10.5" customHeight="1" x14ac:dyDescent="0.15">
      <c r="A10" s="94"/>
      <c r="B10" s="94"/>
      <c r="C10" s="94"/>
      <c r="D10" s="95"/>
      <c r="E10" s="95"/>
      <c r="F10" s="95"/>
    </row>
    <row r="11" spans="1:8" ht="21" customHeight="1" x14ac:dyDescent="0.15">
      <c r="A11" s="96" t="s">
        <v>14</v>
      </c>
      <c r="B11" s="94"/>
      <c r="C11" s="94"/>
      <c r="D11" s="95"/>
      <c r="E11" s="95"/>
      <c r="F11" s="95"/>
    </row>
    <row r="12" spans="1:8" s="98" customFormat="1" ht="23.1" customHeight="1" x14ac:dyDescent="0.15">
      <c r="A12" s="97" t="s">
        <v>25</v>
      </c>
      <c r="B12" s="94"/>
      <c r="C12" s="94"/>
      <c r="D12" s="94"/>
      <c r="E12" s="95"/>
      <c r="F12" s="94"/>
    </row>
    <row r="13" spans="1:8" s="98" customFormat="1" ht="23.1" customHeight="1" x14ac:dyDescent="0.15">
      <c r="A13" s="124" t="s">
        <v>3</v>
      </c>
      <c r="B13" s="125"/>
      <c r="C13" s="126" t="s">
        <v>5</v>
      </c>
      <c r="D13" s="127"/>
      <c r="E13" s="78" t="s">
        <v>2</v>
      </c>
      <c r="F13" s="118" t="s">
        <v>6</v>
      </c>
      <c r="G13" s="118"/>
    </row>
    <row r="14" spans="1:8" s="98" customFormat="1" ht="29.25" customHeight="1" x14ac:dyDescent="0.15">
      <c r="A14" s="121" t="s">
        <v>319</v>
      </c>
      <c r="B14" s="120"/>
      <c r="C14" s="121" t="s">
        <v>233</v>
      </c>
      <c r="D14" s="122"/>
      <c r="E14" s="76">
        <f>IF(D8="有",0,IF(D8="無",150000))</f>
        <v>150000</v>
      </c>
      <c r="F14" s="118" t="s">
        <v>264</v>
      </c>
      <c r="G14" s="118"/>
    </row>
    <row r="15" spans="1:8" s="98" customFormat="1" ht="23.1" customHeight="1" x14ac:dyDescent="0.15">
      <c r="A15" s="119" t="s">
        <v>10</v>
      </c>
      <c r="B15" s="120"/>
      <c r="C15" s="121" t="s">
        <v>7</v>
      </c>
      <c r="D15" s="122"/>
      <c r="E15" s="76">
        <f>E14*0.1</f>
        <v>15000</v>
      </c>
      <c r="F15" s="118"/>
      <c r="G15" s="118"/>
    </row>
    <row r="16" spans="1:8" s="98" customFormat="1" ht="23.1" customHeight="1" x14ac:dyDescent="0.15">
      <c r="A16" s="119" t="s">
        <v>4</v>
      </c>
      <c r="B16" s="120"/>
      <c r="C16" s="121" t="s">
        <v>8</v>
      </c>
      <c r="D16" s="122"/>
      <c r="E16" s="76">
        <f>SUM(E14:E15)</f>
        <v>165000</v>
      </c>
      <c r="F16" s="118"/>
      <c r="G16" s="118"/>
    </row>
    <row r="17" spans="1:7" s="98" customFormat="1" ht="9" customHeight="1" x14ac:dyDescent="0.15">
      <c r="A17" s="99"/>
      <c r="B17" s="99"/>
      <c r="C17" s="100"/>
      <c r="D17" s="100"/>
      <c r="E17" s="101"/>
      <c r="F17" s="102"/>
    </row>
    <row r="18" spans="1:7" s="98" customFormat="1" ht="23.1" customHeight="1" x14ac:dyDescent="0.15">
      <c r="A18" s="103" t="s">
        <v>183</v>
      </c>
      <c r="B18" s="103"/>
      <c r="C18" s="104"/>
      <c r="D18" s="104"/>
      <c r="E18" s="103"/>
      <c r="F18" s="103"/>
    </row>
    <row r="19" spans="1:7" s="98" customFormat="1" ht="23.1" customHeight="1" x14ac:dyDescent="0.15">
      <c r="A19" s="124" t="s">
        <v>3</v>
      </c>
      <c r="B19" s="125"/>
      <c r="C19" s="126" t="s">
        <v>5</v>
      </c>
      <c r="D19" s="127"/>
      <c r="E19" s="78" t="s">
        <v>2</v>
      </c>
      <c r="F19" s="118" t="s">
        <v>6</v>
      </c>
      <c r="G19" s="118"/>
    </row>
    <row r="20" spans="1:7" s="98" customFormat="1" ht="23.25" customHeight="1" x14ac:dyDescent="0.15">
      <c r="A20" s="119" t="s">
        <v>35</v>
      </c>
      <c r="B20" s="120"/>
      <c r="C20" s="121" t="s">
        <v>338</v>
      </c>
      <c r="D20" s="122"/>
      <c r="E20" s="76">
        <v>70000</v>
      </c>
      <c r="F20" s="118" t="s">
        <v>264</v>
      </c>
      <c r="G20" s="118"/>
    </row>
    <row r="21" spans="1:7" s="98" customFormat="1" ht="30" customHeight="1" x14ac:dyDescent="0.15">
      <c r="A21" s="121" t="s">
        <v>290</v>
      </c>
      <c r="B21" s="122"/>
      <c r="C21" s="121" t="s">
        <v>291</v>
      </c>
      <c r="D21" s="122"/>
      <c r="E21" s="76">
        <f>IF(F8="無",100000,IF(F8="有",50000))</f>
        <v>100000</v>
      </c>
      <c r="F21" s="118"/>
      <c r="G21" s="118"/>
    </row>
    <row r="22" spans="1:7" s="98" customFormat="1" ht="23.25" customHeight="1" x14ac:dyDescent="0.15">
      <c r="A22" s="119" t="s">
        <v>190</v>
      </c>
      <c r="B22" s="120"/>
      <c r="C22" s="121" t="s">
        <v>235</v>
      </c>
      <c r="D22" s="122"/>
      <c r="E22" s="76">
        <v>30000</v>
      </c>
      <c r="F22" s="118"/>
      <c r="G22" s="118"/>
    </row>
    <row r="23" spans="1:7" s="98" customFormat="1" ht="27.75" customHeight="1" x14ac:dyDescent="0.15">
      <c r="A23" s="121" t="s">
        <v>292</v>
      </c>
      <c r="B23" s="120"/>
      <c r="C23" s="121" t="s">
        <v>234</v>
      </c>
      <c r="D23" s="122"/>
      <c r="E23" s="76">
        <v>50000</v>
      </c>
      <c r="F23" s="118"/>
      <c r="G23" s="118"/>
    </row>
    <row r="24" spans="1:7" s="98" customFormat="1" ht="23.1" customHeight="1" x14ac:dyDescent="0.15">
      <c r="A24" s="119" t="s">
        <v>18</v>
      </c>
      <c r="B24" s="120"/>
      <c r="C24" s="121" t="s">
        <v>19</v>
      </c>
      <c r="D24" s="122"/>
      <c r="E24" s="76">
        <f>SUM(E20:E23)*0.1</f>
        <v>25000</v>
      </c>
      <c r="F24" s="118"/>
      <c r="G24" s="118"/>
    </row>
    <row r="25" spans="1:7" s="98" customFormat="1" ht="23.1" customHeight="1" x14ac:dyDescent="0.15">
      <c r="A25" s="119" t="s">
        <v>4</v>
      </c>
      <c r="B25" s="120"/>
      <c r="C25" s="121" t="s">
        <v>20</v>
      </c>
      <c r="D25" s="122"/>
      <c r="E25" s="76">
        <f>SUM(E20:E24)</f>
        <v>275000</v>
      </c>
      <c r="F25" s="118"/>
      <c r="G25" s="118"/>
    </row>
    <row r="26" spans="1:7" s="98" customFormat="1" ht="9.75" customHeight="1" x14ac:dyDescent="0.15">
      <c r="A26" s="105"/>
      <c r="B26" s="105"/>
      <c r="C26" s="105"/>
      <c r="D26" s="105"/>
    </row>
    <row r="27" spans="1:7" s="98" customFormat="1" ht="21.75" customHeight="1" x14ac:dyDescent="0.15">
      <c r="A27" s="96" t="s">
        <v>15</v>
      </c>
      <c r="B27" s="105"/>
      <c r="C27" s="105"/>
      <c r="D27" s="105"/>
    </row>
    <row r="28" spans="1:7" s="98" customFormat="1" ht="23.1" customHeight="1" x14ac:dyDescent="0.15">
      <c r="A28" s="106" t="s">
        <v>336</v>
      </c>
      <c r="B28" s="94"/>
      <c r="C28" s="94"/>
      <c r="D28" s="94"/>
      <c r="E28" s="95"/>
      <c r="F28" s="94"/>
    </row>
    <row r="29" spans="1:7" s="98" customFormat="1" ht="23.1" customHeight="1" x14ac:dyDescent="0.15">
      <c r="A29" s="124" t="s">
        <v>3</v>
      </c>
      <c r="B29" s="125"/>
      <c r="C29" s="126" t="s">
        <v>5</v>
      </c>
      <c r="D29" s="127"/>
      <c r="E29" s="78" t="s">
        <v>2</v>
      </c>
      <c r="F29" s="118" t="s">
        <v>6</v>
      </c>
      <c r="G29" s="118"/>
    </row>
    <row r="30" spans="1:7" s="98" customFormat="1" ht="27.75" customHeight="1" x14ac:dyDescent="0.15">
      <c r="A30" s="121" t="s">
        <v>335</v>
      </c>
      <c r="B30" s="120"/>
      <c r="C30" s="121" t="s">
        <v>337</v>
      </c>
      <c r="D30" s="122"/>
      <c r="E30" s="76">
        <f>IF(D8="有",0,IF(D8="無",100000))</f>
        <v>100000</v>
      </c>
      <c r="F30" s="118" t="s">
        <v>326</v>
      </c>
      <c r="G30" s="118"/>
    </row>
    <row r="31" spans="1:7" s="98" customFormat="1" ht="23.1" customHeight="1" x14ac:dyDescent="0.15">
      <c r="A31" s="119" t="s">
        <v>9</v>
      </c>
      <c r="B31" s="120"/>
      <c r="C31" s="121" t="s">
        <v>21</v>
      </c>
      <c r="D31" s="122"/>
      <c r="E31" s="76">
        <f>E30*0.1</f>
        <v>10000</v>
      </c>
      <c r="F31" s="118"/>
      <c r="G31" s="118"/>
    </row>
    <row r="32" spans="1:7" s="98" customFormat="1" ht="23.1" customHeight="1" x14ac:dyDescent="0.15">
      <c r="A32" s="119" t="s">
        <v>4</v>
      </c>
      <c r="B32" s="120"/>
      <c r="C32" s="121" t="s">
        <v>22</v>
      </c>
      <c r="D32" s="122"/>
      <c r="E32" s="76">
        <f>SUM(E30:E31)</f>
        <v>110000</v>
      </c>
      <c r="F32" s="118"/>
      <c r="G32" s="118"/>
    </row>
    <row r="33" spans="1:7" s="98" customFormat="1" ht="9.75" customHeight="1" x14ac:dyDescent="0.15">
      <c r="A33" s="97"/>
      <c r="B33" s="97"/>
      <c r="C33" s="20"/>
      <c r="D33" s="20"/>
      <c r="E33" s="107"/>
      <c r="F33" s="95"/>
    </row>
    <row r="34" spans="1:7" s="98" customFormat="1" ht="17.25" customHeight="1" x14ac:dyDescent="0.15">
      <c r="A34" s="103" t="s">
        <v>232</v>
      </c>
      <c r="B34" s="104"/>
      <c r="C34" s="104"/>
      <c r="D34" s="104"/>
      <c r="E34" s="103"/>
      <c r="F34" s="103"/>
    </row>
    <row r="35" spans="1:7" s="98" customFormat="1" ht="23.1" customHeight="1" x14ac:dyDescent="0.15">
      <c r="A35" s="124" t="s">
        <v>3</v>
      </c>
      <c r="B35" s="125"/>
      <c r="C35" s="126" t="s">
        <v>5</v>
      </c>
      <c r="D35" s="127"/>
      <c r="E35" s="78" t="s">
        <v>2</v>
      </c>
      <c r="F35" s="118" t="s">
        <v>6</v>
      </c>
      <c r="G35" s="118"/>
    </row>
    <row r="36" spans="1:7" s="98" customFormat="1" ht="34.5" customHeight="1" x14ac:dyDescent="0.15">
      <c r="A36" s="119" t="s">
        <v>231</v>
      </c>
      <c r="B36" s="120"/>
      <c r="C36" s="121" t="s">
        <v>339</v>
      </c>
      <c r="D36" s="122"/>
      <c r="E36" s="76">
        <f>B7*8000</f>
        <v>0</v>
      </c>
      <c r="F36" s="133" t="s">
        <v>266</v>
      </c>
      <c r="G36" s="133"/>
    </row>
    <row r="37" spans="1:7" s="98" customFormat="1" ht="23.1" customHeight="1" x14ac:dyDescent="0.15">
      <c r="A37" s="119" t="s">
        <v>191</v>
      </c>
      <c r="B37" s="120"/>
      <c r="C37" s="121" t="s">
        <v>193</v>
      </c>
      <c r="D37" s="122"/>
      <c r="E37" s="76">
        <f>E36*10%</f>
        <v>0</v>
      </c>
      <c r="F37" s="133"/>
      <c r="G37" s="133"/>
    </row>
    <row r="38" spans="1:7" s="98" customFormat="1" ht="23.1" customHeight="1" x14ac:dyDescent="0.15">
      <c r="A38" s="119" t="s">
        <v>192</v>
      </c>
      <c r="B38" s="120"/>
      <c r="C38" s="121" t="s">
        <v>194</v>
      </c>
      <c r="D38" s="122"/>
      <c r="E38" s="76">
        <f>SUM(E36:E37)*30%</f>
        <v>0</v>
      </c>
      <c r="F38" s="133"/>
      <c r="G38" s="133"/>
    </row>
    <row r="39" spans="1:7" s="98" customFormat="1" ht="23.1" customHeight="1" x14ac:dyDescent="0.15">
      <c r="A39" s="119" t="s">
        <v>4</v>
      </c>
      <c r="B39" s="120"/>
      <c r="C39" s="121" t="s">
        <v>195</v>
      </c>
      <c r="D39" s="122"/>
      <c r="E39" s="76">
        <f>SUM(E36:E38)</f>
        <v>0</v>
      </c>
      <c r="F39" s="133"/>
      <c r="G39" s="133"/>
    </row>
    <row r="40" spans="1:7" s="98" customFormat="1" ht="7.5" customHeight="1" x14ac:dyDescent="0.15">
      <c r="A40" s="97"/>
      <c r="B40" s="97"/>
      <c r="C40" s="20"/>
      <c r="D40" s="20"/>
      <c r="E40" s="107"/>
      <c r="F40" s="95"/>
    </row>
    <row r="41" spans="1:7" s="98" customFormat="1" ht="17.25" customHeight="1" x14ac:dyDescent="0.15">
      <c r="A41" s="103" t="s">
        <v>188</v>
      </c>
      <c r="B41" s="104"/>
      <c r="C41" s="104"/>
      <c r="D41" s="104"/>
      <c r="E41" s="103"/>
      <c r="F41" s="103"/>
    </row>
    <row r="42" spans="1:7" s="98" customFormat="1" ht="23.1" customHeight="1" x14ac:dyDescent="0.15">
      <c r="A42" s="124" t="s">
        <v>3</v>
      </c>
      <c r="B42" s="125"/>
      <c r="C42" s="126" t="s">
        <v>5</v>
      </c>
      <c r="D42" s="127"/>
      <c r="E42" s="78" t="s">
        <v>2</v>
      </c>
      <c r="F42" s="118" t="s">
        <v>6</v>
      </c>
      <c r="G42" s="118"/>
    </row>
    <row r="43" spans="1:7" s="98" customFormat="1" ht="30" customHeight="1" x14ac:dyDescent="0.15">
      <c r="A43" s="121" t="s">
        <v>196</v>
      </c>
      <c r="B43" s="134"/>
      <c r="C43" s="121" t="s">
        <v>343</v>
      </c>
      <c r="D43" s="134"/>
      <c r="E43" s="76">
        <f>IF(F8="無",B7*4000,IF(F8="有",0))</f>
        <v>0</v>
      </c>
      <c r="F43" s="133" t="s">
        <v>267</v>
      </c>
      <c r="G43" s="133"/>
    </row>
    <row r="44" spans="1:7" s="98" customFormat="1" ht="23.1" customHeight="1" x14ac:dyDescent="0.15">
      <c r="A44" s="119" t="s">
        <v>197</v>
      </c>
      <c r="B44" s="120"/>
      <c r="C44" s="121" t="s">
        <v>199</v>
      </c>
      <c r="D44" s="122"/>
      <c r="E44" s="76">
        <f>E43*10%</f>
        <v>0</v>
      </c>
      <c r="F44" s="133"/>
      <c r="G44" s="133"/>
    </row>
    <row r="45" spans="1:7" s="98" customFormat="1" ht="23.1" customHeight="1" x14ac:dyDescent="0.15">
      <c r="A45" s="119" t="s">
        <v>198</v>
      </c>
      <c r="B45" s="120"/>
      <c r="C45" s="121" t="s">
        <v>200</v>
      </c>
      <c r="D45" s="122"/>
      <c r="E45" s="76">
        <f>SUM(E43:E44)*30%</f>
        <v>0</v>
      </c>
      <c r="F45" s="133"/>
      <c r="G45" s="133"/>
    </row>
    <row r="46" spans="1:7" s="98" customFormat="1" ht="23.1" customHeight="1" x14ac:dyDescent="0.15">
      <c r="A46" s="119" t="s">
        <v>4</v>
      </c>
      <c r="B46" s="120"/>
      <c r="C46" s="121" t="s">
        <v>201</v>
      </c>
      <c r="D46" s="122"/>
      <c r="E46" s="76">
        <f>SUM(E43:E45)</f>
        <v>0</v>
      </c>
      <c r="F46" s="133"/>
      <c r="G46" s="133"/>
    </row>
    <row r="47" spans="1:7" s="98" customFormat="1" ht="7.5" customHeight="1" x14ac:dyDescent="0.15">
      <c r="A47" s="97"/>
      <c r="B47" s="97"/>
      <c r="C47" s="20"/>
      <c r="D47" s="20"/>
      <c r="E47" s="107"/>
      <c r="F47" s="95"/>
    </row>
    <row r="48" spans="1:7" s="98" customFormat="1" ht="17.25" customHeight="1" x14ac:dyDescent="0.15">
      <c r="A48" s="103" t="s">
        <v>324</v>
      </c>
      <c r="B48" s="104"/>
      <c r="C48" s="104"/>
      <c r="D48" s="104"/>
      <c r="E48" s="103"/>
      <c r="F48" s="103"/>
    </row>
    <row r="49" spans="1:9" s="98" customFormat="1" ht="23.1" customHeight="1" x14ac:dyDescent="0.15">
      <c r="A49" s="124" t="s">
        <v>3</v>
      </c>
      <c r="B49" s="125"/>
      <c r="C49" s="126" t="s">
        <v>5</v>
      </c>
      <c r="D49" s="127"/>
      <c r="E49" s="78" t="s">
        <v>2</v>
      </c>
      <c r="F49" s="118" t="s">
        <v>6</v>
      </c>
      <c r="G49" s="118"/>
    </row>
    <row r="50" spans="1:9" s="98" customFormat="1" ht="32.25" customHeight="1" x14ac:dyDescent="0.15">
      <c r="A50" s="119" t="s">
        <v>202</v>
      </c>
      <c r="B50" s="120"/>
      <c r="C50" s="121" t="s">
        <v>334</v>
      </c>
      <c r="D50" s="122"/>
      <c r="E50" s="76">
        <f>F7*1000</f>
        <v>0</v>
      </c>
      <c r="F50" s="132" t="s">
        <v>325</v>
      </c>
      <c r="G50" s="132"/>
      <c r="I50" s="105"/>
    </row>
    <row r="51" spans="1:9" s="98" customFormat="1" ht="23.1" customHeight="1" x14ac:dyDescent="0.15">
      <c r="A51" s="119" t="s">
        <v>203</v>
      </c>
      <c r="B51" s="120"/>
      <c r="C51" s="121" t="s">
        <v>205</v>
      </c>
      <c r="D51" s="122"/>
      <c r="E51" s="76">
        <f>E50*10%</f>
        <v>0</v>
      </c>
      <c r="F51" s="132"/>
      <c r="G51" s="132"/>
    </row>
    <row r="52" spans="1:9" s="98" customFormat="1" ht="23.1" customHeight="1" x14ac:dyDescent="0.15">
      <c r="A52" s="119" t="s">
        <v>204</v>
      </c>
      <c r="B52" s="120"/>
      <c r="C52" s="121" t="s">
        <v>206</v>
      </c>
      <c r="D52" s="122"/>
      <c r="E52" s="76">
        <f>SUM(E50:E51)*30%</f>
        <v>0</v>
      </c>
      <c r="F52" s="132"/>
      <c r="G52" s="132"/>
    </row>
    <row r="53" spans="1:9" s="98" customFormat="1" ht="23.1" customHeight="1" x14ac:dyDescent="0.15">
      <c r="A53" s="119" t="s">
        <v>4</v>
      </c>
      <c r="B53" s="120"/>
      <c r="C53" s="121" t="s">
        <v>207</v>
      </c>
      <c r="D53" s="122"/>
      <c r="E53" s="76">
        <f>SUM(E50:E52)</f>
        <v>0</v>
      </c>
      <c r="F53" s="132"/>
      <c r="G53" s="132"/>
    </row>
    <row r="54" spans="1:9" s="98" customFormat="1" ht="6.75" customHeight="1" x14ac:dyDescent="0.15">
      <c r="A54" s="97"/>
      <c r="B54" s="97"/>
      <c r="C54" s="20"/>
      <c r="D54" s="20"/>
      <c r="E54" s="107"/>
      <c r="F54" s="108"/>
    </row>
    <row r="55" spans="1:9" s="98" customFormat="1" ht="23.1" customHeight="1" x14ac:dyDescent="0.15">
      <c r="A55" s="103" t="s">
        <v>293</v>
      </c>
      <c r="B55" s="104"/>
      <c r="C55" s="104"/>
      <c r="D55" s="104"/>
      <c r="E55" s="103"/>
      <c r="F55" s="103"/>
    </row>
    <row r="56" spans="1:9" s="98" customFormat="1" ht="23.1" customHeight="1" x14ac:dyDescent="0.15">
      <c r="A56" s="124" t="s">
        <v>3</v>
      </c>
      <c r="B56" s="125"/>
      <c r="C56" s="126" t="s">
        <v>5</v>
      </c>
      <c r="D56" s="127"/>
      <c r="E56" s="78" t="s">
        <v>2</v>
      </c>
      <c r="F56" s="118" t="s">
        <v>6</v>
      </c>
      <c r="G56" s="118"/>
    </row>
    <row r="57" spans="1:9" s="98" customFormat="1" ht="30" customHeight="1" x14ac:dyDescent="0.15">
      <c r="A57" s="121" t="s">
        <v>322</v>
      </c>
      <c r="B57" s="120"/>
      <c r="C57" s="121" t="s">
        <v>17</v>
      </c>
      <c r="D57" s="122"/>
      <c r="E57" s="76">
        <v>20000</v>
      </c>
      <c r="F57" s="118" t="s">
        <v>225</v>
      </c>
      <c r="G57" s="118"/>
    </row>
    <row r="58" spans="1:9" s="98" customFormat="1" ht="23.1" customHeight="1" x14ac:dyDescent="0.15">
      <c r="A58" s="119" t="s">
        <v>208</v>
      </c>
      <c r="B58" s="120"/>
      <c r="C58" s="121" t="s">
        <v>210</v>
      </c>
      <c r="D58" s="122"/>
      <c r="E58" s="76">
        <f>E57*10%</f>
        <v>2000</v>
      </c>
      <c r="F58" s="118"/>
      <c r="G58" s="118"/>
    </row>
    <row r="59" spans="1:9" s="98" customFormat="1" ht="18" customHeight="1" x14ac:dyDescent="0.15">
      <c r="A59" s="119" t="s">
        <v>209</v>
      </c>
      <c r="B59" s="120"/>
      <c r="C59" s="121" t="s">
        <v>211</v>
      </c>
      <c r="D59" s="122"/>
      <c r="E59" s="76">
        <f>SUM(E57:E58)*30%</f>
        <v>6600</v>
      </c>
      <c r="F59" s="118"/>
      <c r="G59" s="118"/>
    </row>
    <row r="60" spans="1:9" s="98" customFormat="1" ht="23.1" customHeight="1" x14ac:dyDescent="0.15">
      <c r="A60" s="119" t="s">
        <v>4</v>
      </c>
      <c r="B60" s="120"/>
      <c r="C60" s="121" t="s">
        <v>212</v>
      </c>
      <c r="D60" s="122"/>
      <c r="E60" s="76">
        <f>SUM(E57:E59)</f>
        <v>28600</v>
      </c>
      <c r="F60" s="118"/>
      <c r="G60" s="118"/>
    </row>
    <row r="61" spans="1:9" s="98" customFormat="1" ht="9" customHeight="1" x14ac:dyDescent="0.15">
      <c r="A61" s="104"/>
      <c r="B61" s="104"/>
      <c r="C61" s="104"/>
      <c r="D61" s="104"/>
      <c r="E61" s="103"/>
      <c r="F61" s="103"/>
    </row>
    <row r="62" spans="1:9" s="98" customFormat="1" ht="23.1" customHeight="1" x14ac:dyDescent="0.15">
      <c r="A62" s="103" t="s">
        <v>189</v>
      </c>
      <c r="B62" s="104"/>
      <c r="C62" s="104"/>
      <c r="D62" s="104"/>
      <c r="E62" s="103"/>
      <c r="F62" s="103"/>
    </row>
    <row r="63" spans="1:9" s="98" customFormat="1" ht="23.1" customHeight="1" x14ac:dyDescent="0.15">
      <c r="A63" s="124" t="s">
        <v>3</v>
      </c>
      <c r="B63" s="125"/>
      <c r="C63" s="126" t="s">
        <v>5</v>
      </c>
      <c r="D63" s="127"/>
      <c r="E63" s="78" t="s">
        <v>2</v>
      </c>
      <c r="F63" s="118" t="s">
        <v>6</v>
      </c>
      <c r="G63" s="118"/>
    </row>
    <row r="64" spans="1:9" s="98" customFormat="1" ht="23.1" customHeight="1" x14ac:dyDescent="0.15">
      <c r="A64" s="119" t="s">
        <v>213</v>
      </c>
      <c r="B64" s="120"/>
      <c r="C64" s="121" t="s">
        <v>16</v>
      </c>
      <c r="D64" s="122"/>
      <c r="E64" s="76">
        <v>50000</v>
      </c>
      <c r="F64" s="118" t="s">
        <v>13</v>
      </c>
      <c r="G64" s="118"/>
    </row>
    <row r="65" spans="1:7" s="98" customFormat="1" ht="23.1" customHeight="1" x14ac:dyDescent="0.15">
      <c r="A65" s="119" t="s">
        <v>214</v>
      </c>
      <c r="B65" s="120"/>
      <c r="C65" s="121" t="s">
        <v>216</v>
      </c>
      <c r="D65" s="122"/>
      <c r="E65" s="76">
        <f>E64*10%</f>
        <v>5000</v>
      </c>
      <c r="F65" s="118"/>
      <c r="G65" s="118"/>
    </row>
    <row r="66" spans="1:7" s="98" customFormat="1" ht="23.1" customHeight="1" x14ac:dyDescent="0.15">
      <c r="A66" s="119" t="s">
        <v>215</v>
      </c>
      <c r="B66" s="120"/>
      <c r="C66" s="121" t="s">
        <v>217</v>
      </c>
      <c r="D66" s="122"/>
      <c r="E66" s="76">
        <f>SUM(E64:E65)*30%</f>
        <v>16500</v>
      </c>
      <c r="F66" s="118"/>
      <c r="G66" s="118"/>
    </row>
    <row r="67" spans="1:7" s="98" customFormat="1" ht="23.1" customHeight="1" x14ac:dyDescent="0.15">
      <c r="A67" s="119" t="s">
        <v>4</v>
      </c>
      <c r="B67" s="120"/>
      <c r="C67" s="121" t="s">
        <v>218</v>
      </c>
      <c r="D67" s="122"/>
      <c r="E67" s="76">
        <f>SUM(E64:E66)</f>
        <v>71500</v>
      </c>
      <c r="F67" s="118"/>
      <c r="G67" s="118"/>
    </row>
    <row r="68" spans="1:7" s="98" customFormat="1" ht="23.1" customHeight="1" x14ac:dyDescent="0.15">
      <c r="A68" s="109" t="s">
        <v>31</v>
      </c>
      <c r="B68" s="97"/>
      <c r="C68" s="20"/>
      <c r="D68" s="20"/>
      <c r="E68" s="107"/>
      <c r="F68" s="95"/>
    </row>
    <row r="69" spans="1:7" s="98" customFormat="1" ht="6.75" customHeight="1" x14ac:dyDescent="0.15">
      <c r="A69" s="104"/>
      <c r="B69" s="104"/>
      <c r="C69" s="104"/>
      <c r="D69" s="104"/>
      <c r="E69" s="103"/>
      <c r="F69" s="103"/>
    </row>
    <row r="70" spans="1:7" s="98" customFormat="1" ht="23.1" customHeight="1" x14ac:dyDescent="0.15">
      <c r="A70" s="103" t="s">
        <v>26</v>
      </c>
      <c r="B70" s="104"/>
      <c r="C70" s="104"/>
      <c r="D70" s="104"/>
      <c r="E70" s="103"/>
      <c r="F70" s="103"/>
    </row>
    <row r="71" spans="1:7" s="98" customFormat="1" ht="23.1" customHeight="1" x14ac:dyDescent="0.15">
      <c r="A71" s="124" t="s">
        <v>3</v>
      </c>
      <c r="B71" s="125"/>
      <c r="C71" s="126" t="s">
        <v>5</v>
      </c>
      <c r="D71" s="127"/>
      <c r="E71" s="78" t="s">
        <v>2</v>
      </c>
      <c r="F71" s="118" t="s">
        <v>6</v>
      </c>
      <c r="G71" s="118"/>
    </row>
    <row r="72" spans="1:7" s="98" customFormat="1" ht="23.1" customHeight="1" x14ac:dyDescent="0.15">
      <c r="A72" s="119" t="s">
        <v>219</v>
      </c>
      <c r="B72" s="120"/>
      <c r="C72" s="121" t="s">
        <v>187</v>
      </c>
      <c r="D72" s="122"/>
      <c r="E72" s="76">
        <v>5000</v>
      </c>
      <c r="F72" s="118" t="s">
        <v>13</v>
      </c>
      <c r="G72" s="118"/>
    </row>
    <row r="73" spans="1:7" s="98" customFormat="1" ht="23.1" customHeight="1" x14ac:dyDescent="0.15">
      <c r="A73" s="119" t="s">
        <v>220</v>
      </c>
      <c r="B73" s="120"/>
      <c r="C73" s="121" t="s">
        <v>222</v>
      </c>
      <c r="D73" s="122"/>
      <c r="E73" s="76">
        <f>E72*10%</f>
        <v>500</v>
      </c>
      <c r="F73" s="118"/>
      <c r="G73" s="118"/>
    </row>
    <row r="74" spans="1:7" s="98" customFormat="1" ht="23.1" customHeight="1" x14ac:dyDescent="0.15">
      <c r="A74" s="119" t="s">
        <v>221</v>
      </c>
      <c r="B74" s="120"/>
      <c r="C74" s="121" t="s">
        <v>223</v>
      </c>
      <c r="D74" s="122"/>
      <c r="E74" s="76">
        <f>SUM(E72:E73)*30%</f>
        <v>1650</v>
      </c>
      <c r="F74" s="118"/>
      <c r="G74" s="118"/>
    </row>
    <row r="75" spans="1:7" s="98" customFormat="1" ht="23.1" customHeight="1" x14ac:dyDescent="0.15">
      <c r="A75" s="119" t="s">
        <v>4</v>
      </c>
      <c r="B75" s="120"/>
      <c r="C75" s="121" t="s">
        <v>224</v>
      </c>
      <c r="D75" s="122"/>
      <c r="E75" s="76">
        <f>SUM(E72:E74)</f>
        <v>7150</v>
      </c>
      <c r="F75" s="118"/>
      <c r="G75" s="118"/>
    </row>
    <row r="76" spans="1:7" s="98" customFormat="1" ht="8.25" customHeight="1" x14ac:dyDescent="0.15">
      <c r="A76" s="104"/>
      <c r="B76" s="104"/>
      <c r="C76" s="104"/>
      <c r="D76" s="104"/>
      <c r="E76" s="103"/>
      <c r="F76" s="103"/>
    </row>
    <row r="77" spans="1:7" s="98" customFormat="1" ht="23.1" customHeight="1" x14ac:dyDescent="0.15">
      <c r="A77" s="103" t="s">
        <v>295</v>
      </c>
      <c r="B77" s="104"/>
      <c r="C77" s="104"/>
      <c r="D77" s="104"/>
      <c r="E77" s="103"/>
      <c r="F77" s="103"/>
    </row>
    <row r="78" spans="1:7" s="98" customFormat="1" ht="23.1" customHeight="1" x14ac:dyDescent="0.15">
      <c r="A78" s="124" t="s">
        <v>3</v>
      </c>
      <c r="B78" s="125"/>
      <c r="C78" s="126" t="s">
        <v>5</v>
      </c>
      <c r="D78" s="127"/>
      <c r="E78" s="78" t="s">
        <v>2</v>
      </c>
      <c r="F78" s="118" t="s">
        <v>6</v>
      </c>
      <c r="G78" s="118"/>
    </row>
    <row r="79" spans="1:7" s="98" customFormat="1" ht="23.1" customHeight="1" x14ac:dyDescent="0.15">
      <c r="A79" s="119" t="s">
        <v>296</v>
      </c>
      <c r="B79" s="120"/>
      <c r="C79" s="121" t="s">
        <v>340</v>
      </c>
      <c r="D79" s="122"/>
      <c r="E79" s="76">
        <v>20000</v>
      </c>
      <c r="F79" s="118" t="s">
        <v>13</v>
      </c>
      <c r="G79" s="118"/>
    </row>
    <row r="80" spans="1:7" s="98" customFormat="1" ht="23.1" customHeight="1" x14ac:dyDescent="0.15">
      <c r="A80" s="119" t="s">
        <v>32</v>
      </c>
      <c r="B80" s="120"/>
      <c r="C80" s="121" t="s">
        <v>12</v>
      </c>
      <c r="D80" s="122"/>
      <c r="E80" s="76">
        <f>E79*10%</f>
        <v>2000</v>
      </c>
      <c r="F80" s="118"/>
      <c r="G80" s="118"/>
    </row>
    <row r="81" spans="1:7" s="98" customFormat="1" ht="23.1" customHeight="1" x14ac:dyDescent="0.15">
      <c r="A81" s="119" t="s">
        <v>297</v>
      </c>
      <c r="B81" s="120"/>
      <c r="C81" s="121" t="s">
        <v>312</v>
      </c>
      <c r="D81" s="122"/>
      <c r="E81" s="76">
        <f>SUM(E79:E80)*30%</f>
        <v>6600</v>
      </c>
      <c r="F81" s="118"/>
      <c r="G81" s="118"/>
    </row>
    <row r="82" spans="1:7" s="98" customFormat="1" ht="23.1" customHeight="1" x14ac:dyDescent="0.15">
      <c r="A82" s="119" t="s">
        <v>4</v>
      </c>
      <c r="B82" s="120"/>
      <c r="C82" s="121" t="s">
        <v>313</v>
      </c>
      <c r="D82" s="122"/>
      <c r="E82" s="76">
        <f>SUM(E79:E81)</f>
        <v>28600</v>
      </c>
      <c r="F82" s="118"/>
      <c r="G82" s="118"/>
    </row>
    <row r="83" spans="1:7" s="98" customFormat="1" ht="8.25" customHeight="1" x14ac:dyDescent="0.15">
      <c r="A83" s="104"/>
      <c r="B83" s="104"/>
      <c r="C83" s="104"/>
      <c r="D83" s="104"/>
      <c r="E83" s="103"/>
      <c r="F83" s="103"/>
    </row>
    <row r="84" spans="1:7" s="98" customFormat="1" ht="23.1" customHeight="1" x14ac:dyDescent="0.15">
      <c r="A84" s="103" t="s">
        <v>34</v>
      </c>
      <c r="B84" s="104"/>
      <c r="C84" s="104"/>
      <c r="D84" s="104"/>
      <c r="E84" s="103"/>
      <c r="F84" s="103"/>
    </row>
    <row r="85" spans="1:7" s="98" customFormat="1" ht="23.1" customHeight="1" x14ac:dyDescent="0.15">
      <c r="A85" s="124" t="s">
        <v>3</v>
      </c>
      <c r="B85" s="125"/>
      <c r="C85" s="126" t="s">
        <v>5</v>
      </c>
      <c r="D85" s="127"/>
      <c r="E85" s="78" t="s">
        <v>2</v>
      </c>
      <c r="F85" s="118" t="s">
        <v>6</v>
      </c>
      <c r="G85" s="118"/>
    </row>
    <row r="86" spans="1:7" s="98" customFormat="1" ht="22.5" customHeight="1" x14ac:dyDescent="0.15">
      <c r="A86" s="119" t="s">
        <v>298</v>
      </c>
      <c r="B86" s="120"/>
      <c r="C86" s="121" t="s">
        <v>341</v>
      </c>
      <c r="D86" s="122"/>
      <c r="E86" s="76">
        <v>50000</v>
      </c>
      <c r="F86" s="123" t="s">
        <v>225</v>
      </c>
      <c r="G86" s="123"/>
    </row>
    <row r="87" spans="1:7" s="98" customFormat="1" ht="22.5" customHeight="1" x14ac:dyDescent="0.15">
      <c r="A87" s="119" t="s">
        <v>299</v>
      </c>
      <c r="B87" s="120"/>
      <c r="C87" s="121" t="s">
        <v>314</v>
      </c>
      <c r="D87" s="122"/>
      <c r="E87" s="76">
        <f>E86*10%</f>
        <v>5000</v>
      </c>
      <c r="F87" s="123"/>
      <c r="G87" s="123"/>
    </row>
    <row r="88" spans="1:7" s="98" customFormat="1" ht="21" customHeight="1" x14ac:dyDescent="0.15">
      <c r="A88" s="119" t="s">
        <v>23</v>
      </c>
      <c r="B88" s="120"/>
      <c r="C88" s="121" t="s">
        <v>315</v>
      </c>
      <c r="D88" s="122"/>
      <c r="E88" s="76">
        <f>SUM(E86:E87)</f>
        <v>55000</v>
      </c>
      <c r="F88" s="123"/>
      <c r="G88" s="123"/>
    </row>
    <row r="89" spans="1:7" s="98" customFormat="1" ht="9" customHeight="1" x14ac:dyDescent="0.15">
      <c r="A89" s="97"/>
      <c r="B89" s="97"/>
      <c r="C89" s="20"/>
      <c r="D89" s="20"/>
      <c r="E89" s="107"/>
      <c r="F89" s="94"/>
    </row>
    <row r="90" spans="1:7" s="98" customFormat="1" ht="23.1" customHeight="1" x14ac:dyDescent="0.15">
      <c r="A90" s="103" t="s">
        <v>33</v>
      </c>
      <c r="B90" s="104"/>
      <c r="C90" s="104"/>
      <c r="D90" s="104"/>
      <c r="E90" s="103"/>
      <c r="F90" s="103"/>
    </row>
    <row r="91" spans="1:7" s="98" customFormat="1" ht="23.1" customHeight="1" x14ac:dyDescent="0.15">
      <c r="A91" s="124" t="s">
        <v>3</v>
      </c>
      <c r="B91" s="125"/>
      <c r="C91" s="126" t="s">
        <v>5</v>
      </c>
      <c r="D91" s="127"/>
      <c r="E91" s="78" t="s">
        <v>2</v>
      </c>
      <c r="F91" s="118" t="s">
        <v>6</v>
      </c>
      <c r="G91" s="118"/>
    </row>
    <row r="92" spans="1:7" s="98" customFormat="1" ht="23.25" customHeight="1" x14ac:dyDescent="0.15">
      <c r="A92" s="119" t="s">
        <v>300</v>
      </c>
      <c r="B92" s="120"/>
      <c r="C92" s="121" t="s">
        <v>11</v>
      </c>
      <c r="D92" s="122"/>
      <c r="E92" s="76">
        <v>100000</v>
      </c>
      <c r="F92" s="123" t="s">
        <v>225</v>
      </c>
      <c r="G92" s="123"/>
    </row>
    <row r="93" spans="1:7" s="98" customFormat="1" ht="22.5" customHeight="1" x14ac:dyDescent="0.15">
      <c r="A93" s="119" t="s">
        <v>301</v>
      </c>
      <c r="B93" s="120"/>
      <c r="C93" s="121" t="s">
        <v>316</v>
      </c>
      <c r="D93" s="122"/>
      <c r="E93" s="76">
        <f>E92*10%</f>
        <v>10000</v>
      </c>
      <c r="F93" s="123"/>
      <c r="G93" s="123"/>
    </row>
    <row r="94" spans="1:7" s="98" customFormat="1" ht="21.75" customHeight="1" x14ac:dyDescent="0.15">
      <c r="A94" s="119" t="s">
        <v>23</v>
      </c>
      <c r="B94" s="120"/>
      <c r="C94" s="121" t="s">
        <v>317</v>
      </c>
      <c r="D94" s="122"/>
      <c r="E94" s="76">
        <f>SUM(E92:E93)</f>
        <v>110000</v>
      </c>
      <c r="F94" s="123"/>
      <c r="G94" s="123"/>
    </row>
    <row r="95" spans="1:7" s="98" customFormat="1" ht="9" customHeight="1" x14ac:dyDescent="0.15">
      <c r="A95" s="97"/>
      <c r="B95" s="97"/>
      <c r="C95" s="20"/>
      <c r="D95" s="20"/>
      <c r="E95" s="107"/>
      <c r="F95" s="94"/>
    </row>
    <row r="96" spans="1:7" s="98" customFormat="1" ht="23.1" customHeight="1" x14ac:dyDescent="0.15">
      <c r="A96" s="103" t="s">
        <v>261</v>
      </c>
      <c r="B96" s="104"/>
      <c r="C96" s="104"/>
      <c r="D96" s="104"/>
      <c r="E96" s="103"/>
      <c r="F96" s="103"/>
    </row>
    <row r="97" spans="1:7" s="98" customFormat="1" ht="23.1" customHeight="1" x14ac:dyDescent="0.15">
      <c r="A97" s="124" t="s">
        <v>3</v>
      </c>
      <c r="B97" s="125"/>
      <c r="C97" s="126" t="s">
        <v>5</v>
      </c>
      <c r="D97" s="127"/>
      <c r="E97" s="78" t="s">
        <v>2</v>
      </c>
      <c r="F97" s="118" t="s">
        <v>6</v>
      </c>
      <c r="G97" s="118"/>
    </row>
    <row r="98" spans="1:7" s="98" customFormat="1" ht="30.75" customHeight="1" x14ac:dyDescent="0.15">
      <c r="A98" s="121" t="s">
        <v>302</v>
      </c>
      <c r="B98" s="134"/>
      <c r="C98" s="121" t="s">
        <v>294</v>
      </c>
      <c r="D98" s="122"/>
      <c r="E98" s="76">
        <f>D7*8000</f>
        <v>0</v>
      </c>
      <c r="F98" s="123" t="s">
        <v>225</v>
      </c>
      <c r="G98" s="123"/>
    </row>
    <row r="99" spans="1:7" s="98" customFormat="1" ht="22.5" customHeight="1" x14ac:dyDescent="0.15">
      <c r="A99" s="119" t="s">
        <v>263</v>
      </c>
      <c r="B99" s="120"/>
      <c r="C99" s="121" t="s">
        <v>309</v>
      </c>
      <c r="D99" s="122"/>
      <c r="E99" s="76">
        <f>E98*10%</f>
        <v>0</v>
      </c>
      <c r="F99" s="123"/>
      <c r="G99" s="123"/>
    </row>
    <row r="100" spans="1:7" s="98" customFormat="1" ht="23.1" customHeight="1" x14ac:dyDescent="0.15">
      <c r="A100" s="119" t="s">
        <v>303</v>
      </c>
      <c r="B100" s="120"/>
      <c r="C100" s="121" t="s">
        <v>310</v>
      </c>
      <c r="D100" s="122"/>
      <c r="E100" s="76">
        <f>SUM(E98:E99)*30%</f>
        <v>0</v>
      </c>
      <c r="F100" s="123"/>
      <c r="G100" s="123"/>
    </row>
    <row r="101" spans="1:7" s="98" customFormat="1" ht="24" customHeight="1" x14ac:dyDescent="0.15">
      <c r="A101" s="119" t="s">
        <v>23</v>
      </c>
      <c r="B101" s="120"/>
      <c r="C101" s="121" t="s">
        <v>311</v>
      </c>
      <c r="D101" s="122"/>
      <c r="E101" s="76">
        <f>SUM(E98:E100)</f>
        <v>0</v>
      </c>
      <c r="F101" s="123"/>
      <c r="G101" s="123"/>
    </row>
    <row r="102" spans="1:7" s="98" customFormat="1" ht="12.75" customHeight="1" x14ac:dyDescent="0.15">
      <c r="A102" s="110"/>
      <c r="B102" s="110"/>
      <c r="C102" s="111"/>
      <c r="D102" s="111"/>
      <c r="E102" s="112"/>
      <c r="F102" s="113"/>
    </row>
    <row r="103" spans="1:7" s="98" customFormat="1" ht="21.75" customHeight="1" x14ac:dyDescent="0.15">
      <c r="A103" s="143" t="s">
        <v>28</v>
      </c>
      <c r="B103" s="143"/>
      <c r="C103" s="105"/>
      <c r="D103" s="105"/>
    </row>
    <row r="104" spans="1:7" s="98" customFormat="1" ht="23.1" customHeight="1" x14ac:dyDescent="0.15">
      <c r="A104" s="103" t="s">
        <v>262</v>
      </c>
      <c r="B104" s="104"/>
      <c r="C104" s="104"/>
      <c r="D104" s="104"/>
      <c r="E104" s="103"/>
      <c r="F104" s="103"/>
    </row>
    <row r="105" spans="1:7" s="98" customFormat="1" ht="23.1" customHeight="1" x14ac:dyDescent="0.15">
      <c r="A105" s="124" t="s">
        <v>3</v>
      </c>
      <c r="B105" s="125"/>
      <c r="C105" s="126" t="s">
        <v>5</v>
      </c>
      <c r="D105" s="127"/>
      <c r="E105" s="78" t="s">
        <v>287</v>
      </c>
      <c r="F105" s="118" t="s">
        <v>288</v>
      </c>
      <c r="G105" s="118"/>
    </row>
    <row r="106" spans="1:7" s="98" customFormat="1" ht="35.25" customHeight="1" x14ac:dyDescent="0.15">
      <c r="A106" s="119" t="s">
        <v>304</v>
      </c>
      <c r="B106" s="120"/>
      <c r="C106" s="114">
        <f>B8</f>
        <v>0</v>
      </c>
      <c r="D106" s="115" t="s">
        <v>286</v>
      </c>
      <c r="E106" s="76">
        <f>B8</f>
        <v>0</v>
      </c>
      <c r="F106" s="123" t="s">
        <v>225</v>
      </c>
      <c r="G106" s="123"/>
    </row>
    <row r="107" spans="1:7" s="98" customFormat="1" ht="21.75" customHeight="1" x14ac:dyDescent="0.15">
      <c r="A107" s="119" t="s">
        <v>305</v>
      </c>
      <c r="B107" s="120"/>
      <c r="C107" s="121" t="s">
        <v>306</v>
      </c>
      <c r="D107" s="122"/>
      <c r="E107" s="76">
        <f>E106*10%</f>
        <v>0</v>
      </c>
      <c r="F107" s="123"/>
      <c r="G107" s="123"/>
    </row>
    <row r="108" spans="1:7" s="98" customFormat="1" ht="23.25" customHeight="1" x14ac:dyDescent="0.15">
      <c r="A108" s="119" t="s">
        <v>308</v>
      </c>
      <c r="B108" s="120"/>
      <c r="C108" s="121" t="s">
        <v>307</v>
      </c>
      <c r="D108" s="122"/>
      <c r="E108" s="76">
        <f>SUM(E106:E107)</f>
        <v>0</v>
      </c>
      <c r="F108" s="123"/>
      <c r="G108" s="123"/>
    </row>
    <row r="109" spans="1:7" s="98" customFormat="1" ht="18" customHeight="1" x14ac:dyDescent="0.15">
      <c r="A109" s="144" t="s">
        <v>289</v>
      </c>
      <c r="B109" s="144"/>
      <c r="C109" s="144"/>
      <c r="D109" s="144"/>
      <c r="E109" s="144"/>
      <c r="F109" s="103"/>
    </row>
    <row r="110" spans="1:7" s="98" customFormat="1" ht="8.25" customHeight="1" x14ac:dyDescent="0.15">
      <c r="A110" s="104"/>
      <c r="B110" s="104"/>
      <c r="C110" s="104"/>
      <c r="D110" s="104"/>
      <c r="E110" s="103"/>
      <c r="F110" s="103"/>
    </row>
    <row r="111" spans="1:7" s="98" customFormat="1" ht="22.5" customHeight="1" x14ac:dyDescent="0.15">
      <c r="A111" s="103"/>
      <c r="B111" s="104"/>
      <c r="C111" s="104"/>
      <c r="D111" s="104"/>
      <c r="E111" s="103"/>
      <c r="F111" s="103"/>
    </row>
    <row r="112" spans="1:7" s="98" customFormat="1" ht="23.1" customHeight="1" x14ac:dyDescent="0.15">
      <c r="A112" s="103"/>
      <c r="B112" s="104"/>
      <c r="C112" s="104"/>
      <c r="D112" s="104"/>
      <c r="E112" s="103"/>
      <c r="F112" s="103"/>
    </row>
    <row r="113" spans="1:4" s="98" customFormat="1" ht="23.1" customHeight="1" x14ac:dyDescent="0.15">
      <c r="A113" s="105"/>
      <c r="B113" s="105"/>
      <c r="C113" s="105"/>
      <c r="D113" s="105"/>
    </row>
    <row r="114" spans="1:4" s="98" customFormat="1" ht="23.1" customHeight="1" x14ac:dyDescent="0.15">
      <c r="A114" s="105"/>
      <c r="B114" s="105"/>
      <c r="C114" s="105"/>
      <c r="D114" s="105"/>
    </row>
    <row r="115" spans="1:4" s="98" customFormat="1" ht="23.1" customHeight="1" x14ac:dyDescent="0.15">
      <c r="A115" s="105"/>
      <c r="B115" s="105"/>
      <c r="C115" s="105"/>
      <c r="D115" s="105"/>
    </row>
    <row r="116" spans="1:4" s="98" customFormat="1" ht="23.1" customHeight="1" x14ac:dyDescent="0.15">
      <c r="A116" s="105"/>
      <c r="B116" s="105"/>
      <c r="C116" s="105"/>
      <c r="D116" s="105"/>
    </row>
    <row r="117" spans="1:4" ht="23.1" customHeight="1" x14ac:dyDescent="0.15"/>
    <row r="118" spans="1:4" ht="23.1" customHeight="1" x14ac:dyDescent="0.15"/>
    <row r="119" spans="1:4" ht="23.1" customHeight="1" x14ac:dyDescent="0.15"/>
    <row r="120" spans="1:4" ht="23.1" customHeight="1" x14ac:dyDescent="0.15"/>
    <row r="121" spans="1:4" ht="23.1" customHeight="1" x14ac:dyDescent="0.15"/>
    <row r="122" spans="1:4" ht="23.1" customHeight="1" x14ac:dyDescent="0.15"/>
    <row r="123" spans="1:4" ht="23.1" customHeight="1" x14ac:dyDescent="0.15"/>
    <row r="124" spans="1:4" ht="23.1" customHeight="1" x14ac:dyDescent="0.15"/>
    <row r="125" spans="1:4" ht="23.1" customHeight="1" x14ac:dyDescent="0.15"/>
    <row r="126" spans="1:4" ht="23.1" customHeight="1" x14ac:dyDescent="0.15"/>
    <row r="127" spans="1:4" ht="23.1" customHeight="1" x14ac:dyDescent="0.15"/>
    <row r="128" spans="1:4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</sheetData>
  <mergeCells count="174">
    <mergeCell ref="A107:B107"/>
    <mergeCell ref="C107:D107"/>
    <mergeCell ref="B3:C3"/>
    <mergeCell ref="E3:G3"/>
    <mergeCell ref="A60:B60"/>
    <mergeCell ref="A98:B98"/>
    <mergeCell ref="C98:D98"/>
    <mergeCell ref="A99:B99"/>
    <mergeCell ref="C99:D99"/>
    <mergeCell ref="C64:D64"/>
    <mergeCell ref="A65:B65"/>
    <mergeCell ref="C65:D65"/>
    <mergeCell ref="C42:D42"/>
    <mergeCell ref="A58:B58"/>
    <mergeCell ref="C58:D58"/>
    <mergeCell ref="A59:B59"/>
    <mergeCell ref="C59:D59"/>
    <mergeCell ref="A56:B56"/>
    <mergeCell ref="C56:D56"/>
    <mergeCell ref="A57:B57"/>
    <mergeCell ref="C57:D57"/>
    <mergeCell ref="A31:B31"/>
    <mergeCell ref="C31:D31"/>
    <mergeCell ref="A32:B32"/>
    <mergeCell ref="A49:B49"/>
    <mergeCell ref="C49:D49"/>
    <mergeCell ref="A108:B108"/>
    <mergeCell ref="C108:D108"/>
    <mergeCell ref="A109:E109"/>
    <mergeCell ref="C101:D101"/>
    <mergeCell ref="A100:B100"/>
    <mergeCell ref="C100:D100"/>
    <mergeCell ref="C67:D67"/>
    <mergeCell ref="A71:B71"/>
    <mergeCell ref="C71:D71"/>
    <mergeCell ref="A72:B72"/>
    <mergeCell ref="C72:D72"/>
    <mergeCell ref="A73:B73"/>
    <mergeCell ref="C73:D73"/>
    <mergeCell ref="A94:B94"/>
    <mergeCell ref="C94:D94"/>
    <mergeCell ref="A92:B92"/>
    <mergeCell ref="C92:D92"/>
    <mergeCell ref="A87:B87"/>
    <mergeCell ref="A67:B67"/>
    <mergeCell ref="A105:B105"/>
    <mergeCell ref="C105:D105"/>
    <mergeCell ref="A106:B106"/>
    <mergeCell ref="A103:B103"/>
    <mergeCell ref="A50:B50"/>
    <mergeCell ref="C50:D50"/>
    <mergeCell ref="A51:B51"/>
    <mergeCell ref="C51:D51"/>
    <mergeCell ref="A52:B52"/>
    <mergeCell ref="C52:D52"/>
    <mergeCell ref="A53:B53"/>
    <mergeCell ref="C53:D53"/>
    <mergeCell ref="A91:B91"/>
    <mergeCell ref="C91:D91"/>
    <mergeCell ref="A63:B63"/>
    <mergeCell ref="C63:D63"/>
    <mergeCell ref="A64:B64"/>
    <mergeCell ref="C60:D60"/>
    <mergeCell ref="A74:B74"/>
    <mergeCell ref="A66:B66"/>
    <mergeCell ref="C66:D66"/>
    <mergeCell ref="A6:B6"/>
    <mergeCell ref="A5:B5"/>
    <mergeCell ref="A13:B13"/>
    <mergeCell ref="C13:D13"/>
    <mergeCell ref="F13:G13"/>
    <mergeCell ref="A14:B14"/>
    <mergeCell ref="C14:D14"/>
    <mergeCell ref="A9:B9"/>
    <mergeCell ref="A15:B15"/>
    <mergeCell ref="C15:D15"/>
    <mergeCell ref="C5:G5"/>
    <mergeCell ref="C6:G6"/>
    <mergeCell ref="C9:G9"/>
    <mergeCell ref="C43:D43"/>
    <mergeCell ref="A42:B42"/>
    <mergeCell ref="A16:B16"/>
    <mergeCell ref="C16:D16"/>
    <mergeCell ref="C19:D19"/>
    <mergeCell ref="A20:B20"/>
    <mergeCell ref="C20:D20"/>
    <mergeCell ref="A22:B22"/>
    <mergeCell ref="C22:D22"/>
    <mergeCell ref="A29:B29"/>
    <mergeCell ref="C29:D29"/>
    <mergeCell ref="A21:B21"/>
    <mergeCell ref="C21:D21"/>
    <mergeCell ref="A23:B23"/>
    <mergeCell ref="C23:D23"/>
    <mergeCell ref="A24:B24"/>
    <mergeCell ref="C24:D24"/>
    <mergeCell ref="A25:B25"/>
    <mergeCell ref="C25:D25"/>
    <mergeCell ref="A30:B30"/>
    <mergeCell ref="C30:D30"/>
    <mergeCell ref="C32:D32"/>
    <mergeCell ref="A19:B19"/>
    <mergeCell ref="F71:G71"/>
    <mergeCell ref="F72:G75"/>
    <mergeCell ref="F85:G85"/>
    <mergeCell ref="F14:G16"/>
    <mergeCell ref="F19:G19"/>
    <mergeCell ref="F20:G25"/>
    <mergeCell ref="F29:G29"/>
    <mergeCell ref="F30:G32"/>
    <mergeCell ref="A38:B38"/>
    <mergeCell ref="C38:D38"/>
    <mergeCell ref="A39:B39"/>
    <mergeCell ref="C39:D39"/>
    <mergeCell ref="C74:D74"/>
    <mergeCell ref="A75:B75"/>
    <mergeCell ref="C75:D75"/>
    <mergeCell ref="A85:B85"/>
    <mergeCell ref="C85:D85"/>
    <mergeCell ref="A78:B78"/>
    <mergeCell ref="C78:D78"/>
    <mergeCell ref="F78:G78"/>
    <mergeCell ref="A79:B79"/>
    <mergeCell ref="C79:D79"/>
    <mergeCell ref="F35:G35"/>
    <mergeCell ref="F36:G39"/>
    <mergeCell ref="E1:G1"/>
    <mergeCell ref="G7:G8"/>
    <mergeCell ref="A2:G2"/>
    <mergeCell ref="F49:G49"/>
    <mergeCell ref="F50:G53"/>
    <mergeCell ref="F56:G56"/>
    <mergeCell ref="F57:G60"/>
    <mergeCell ref="F63:G63"/>
    <mergeCell ref="F64:G67"/>
    <mergeCell ref="F42:G42"/>
    <mergeCell ref="F43:G46"/>
    <mergeCell ref="A44:B44"/>
    <mergeCell ref="C44:D44"/>
    <mergeCell ref="A45:B45"/>
    <mergeCell ref="C45:D45"/>
    <mergeCell ref="A46:B46"/>
    <mergeCell ref="C46:D46"/>
    <mergeCell ref="A35:B35"/>
    <mergeCell ref="C35:D35"/>
    <mergeCell ref="A36:B36"/>
    <mergeCell ref="C36:D36"/>
    <mergeCell ref="A37:B37"/>
    <mergeCell ref="C37:D37"/>
    <mergeCell ref="A43:B43"/>
    <mergeCell ref="F79:G82"/>
    <mergeCell ref="A80:B80"/>
    <mergeCell ref="C80:D80"/>
    <mergeCell ref="A81:B81"/>
    <mergeCell ref="C81:D81"/>
    <mergeCell ref="A82:B82"/>
    <mergeCell ref="C82:D82"/>
    <mergeCell ref="F105:G105"/>
    <mergeCell ref="F106:G108"/>
    <mergeCell ref="F86:G88"/>
    <mergeCell ref="F91:G91"/>
    <mergeCell ref="F92:G94"/>
    <mergeCell ref="F97:G97"/>
    <mergeCell ref="F98:G101"/>
    <mergeCell ref="A97:B97"/>
    <mergeCell ref="C97:D97"/>
    <mergeCell ref="C87:D87"/>
    <mergeCell ref="A88:B88"/>
    <mergeCell ref="C88:D88"/>
    <mergeCell ref="A86:B86"/>
    <mergeCell ref="C86:D86"/>
    <mergeCell ref="A93:B93"/>
    <mergeCell ref="C93:D93"/>
    <mergeCell ref="A101:B10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9" orientation="portrait" cellComments="asDisplayed" r:id="rId1"/>
  <headerFooter differentFirst="1" alignWithMargins="0">
    <firstFooter>&amp;R堺市立総合医療センター第2版（20260225）　</firstFooter>
  </headerFooter>
  <rowBreaks count="1" manualBreakCount="1"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view="pageBreakPreview" topLeftCell="A25" zoomScaleNormal="100" zoomScaleSheetLayoutView="100" workbookViewId="0">
      <selection activeCell="D39" sqref="D39"/>
    </sheetView>
  </sheetViews>
  <sheetFormatPr defaultColWidth="9" defaultRowHeight="13.5" x14ac:dyDescent="0.15"/>
  <cols>
    <col min="1" max="1" width="4.375" style="45" customWidth="1"/>
    <col min="2" max="2" width="22.25" style="44" customWidth="1"/>
    <col min="3" max="3" width="5" style="26" customWidth="1"/>
    <col min="4" max="4" width="4" style="26" customWidth="1"/>
    <col min="5" max="5" width="15.25" style="26" customWidth="1"/>
    <col min="6" max="6" width="3.5" style="26" customWidth="1"/>
    <col min="7" max="7" width="15" style="44" customWidth="1"/>
    <col min="8" max="8" width="3.375" style="26" customWidth="1"/>
    <col min="9" max="9" width="14.375" style="44" customWidth="1"/>
    <col min="10" max="10" width="3.5" style="26" customWidth="1"/>
    <col min="11" max="11" width="12.25" style="44" customWidth="1"/>
    <col min="12" max="12" width="7.375" style="44" customWidth="1"/>
    <col min="13" max="13" width="40.625" style="26" customWidth="1"/>
    <col min="14" max="16384" width="9" style="26"/>
  </cols>
  <sheetData>
    <row r="1" spans="1:13" ht="17.25" customHeight="1" x14ac:dyDescent="0.15">
      <c r="A1" s="24"/>
      <c r="B1" s="25"/>
      <c r="C1" s="24"/>
      <c r="D1" s="24"/>
      <c r="E1" s="24"/>
      <c r="F1" s="24"/>
      <c r="G1" s="25"/>
      <c r="H1" s="24"/>
      <c r="I1" s="169" t="s">
        <v>283</v>
      </c>
      <c r="J1" s="169"/>
      <c r="K1" s="169"/>
      <c r="L1" s="169"/>
    </row>
    <row r="2" spans="1:13" ht="6" customHeight="1" x14ac:dyDescent="0.15">
      <c r="A2" s="24"/>
      <c r="B2" s="25"/>
      <c r="C2" s="24"/>
      <c r="D2" s="24"/>
      <c r="E2" s="24"/>
      <c r="F2" s="24"/>
      <c r="G2" s="25"/>
      <c r="H2" s="24"/>
      <c r="I2" s="51"/>
      <c r="J2" s="49"/>
      <c r="K2" s="51"/>
      <c r="L2" s="51"/>
    </row>
    <row r="3" spans="1:13" ht="25.5" customHeight="1" x14ac:dyDescent="0.15">
      <c r="A3" s="170" t="s">
        <v>182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3" ht="5.25" customHeight="1" x14ac:dyDescent="0.15">
      <c r="A4" s="24"/>
      <c r="B4" s="25"/>
      <c r="C4" s="24"/>
      <c r="D4" s="24"/>
      <c r="E4" s="24"/>
      <c r="F4" s="24"/>
      <c r="G4" s="25"/>
      <c r="H4" s="24"/>
      <c r="I4" s="25"/>
      <c r="J4" s="24"/>
      <c r="K4" s="25"/>
      <c r="L4" s="52"/>
    </row>
    <row r="5" spans="1:13" ht="22.5" customHeight="1" thickBot="1" x14ac:dyDescent="0.2">
      <c r="A5" s="171" t="s">
        <v>109</v>
      </c>
      <c r="B5" s="171"/>
      <c r="C5" s="171"/>
      <c r="D5" s="171"/>
      <c r="E5" s="28"/>
      <c r="F5" s="28"/>
      <c r="H5" s="28"/>
      <c r="J5" s="28"/>
    </row>
    <row r="6" spans="1:13" ht="12" customHeight="1" x14ac:dyDescent="0.15">
      <c r="A6" s="53"/>
      <c r="B6" s="52"/>
      <c r="C6" s="28"/>
      <c r="D6" s="28"/>
      <c r="E6" s="28"/>
      <c r="F6" s="28"/>
      <c r="H6" s="28"/>
      <c r="J6" s="28"/>
    </row>
    <row r="7" spans="1:13" ht="21" customHeight="1" x14ac:dyDescent="0.15">
      <c r="A7" s="150" t="s">
        <v>108</v>
      </c>
      <c r="B7" s="152"/>
      <c r="C7" s="172"/>
      <c r="D7" s="173"/>
      <c r="E7" s="173"/>
      <c r="F7" s="173"/>
      <c r="G7" s="173"/>
      <c r="H7" s="173"/>
      <c r="I7" s="173"/>
      <c r="J7" s="173"/>
      <c r="K7" s="173"/>
      <c r="L7" s="174"/>
    </row>
    <row r="8" spans="1:13" ht="37.5" customHeight="1" x14ac:dyDescent="0.15">
      <c r="A8" s="150" t="s">
        <v>0</v>
      </c>
      <c r="B8" s="152"/>
      <c r="C8" s="166"/>
      <c r="D8" s="167"/>
      <c r="E8" s="167"/>
      <c r="F8" s="167"/>
      <c r="G8" s="167"/>
      <c r="H8" s="167"/>
      <c r="I8" s="167"/>
      <c r="J8" s="167"/>
      <c r="K8" s="167"/>
      <c r="L8" s="168"/>
    </row>
    <row r="9" spans="1:13" ht="9" customHeight="1" x14ac:dyDescent="0.15">
      <c r="A9" s="24"/>
      <c r="B9" s="31"/>
      <c r="C9" s="30"/>
      <c r="D9" s="30"/>
      <c r="E9" s="30"/>
      <c r="F9" s="30"/>
      <c r="G9" s="31"/>
      <c r="H9" s="30"/>
      <c r="I9" s="31"/>
      <c r="J9" s="30"/>
      <c r="K9" s="31"/>
      <c r="L9" s="31"/>
    </row>
    <row r="10" spans="1:13" ht="20.25" customHeight="1" x14ac:dyDescent="0.15">
      <c r="A10" s="54"/>
      <c r="B10" s="55"/>
      <c r="C10" s="175" t="s">
        <v>107</v>
      </c>
      <c r="D10" s="150" t="s">
        <v>106</v>
      </c>
      <c r="E10" s="151"/>
      <c r="F10" s="151"/>
      <c r="G10" s="151"/>
      <c r="H10" s="151"/>
      <c r="I10" s="151"/>
      <c r="J10" s="151"/>
      <c r="K10" s="151"/>
      <c r="L10" s="152"/>
    </row>
    <row r="11" spans="1:13" ht="32.25" customHeight="1" x14ac:dyDescent="0.15">
      <c r="A11" s="56"/>
      <c r="B11" s="57"/>
      <c r="C11" s="175"/>
      <c r="D11" s="176" t="s">
        <v>105</v>
      </c>
      <c r="E11" s="177"/>
      <c r="F11" s="176" t="s">
        <v>104</v>
      </c>
      <c r="G11" s="177"/>
      <c r="H11" s="176" t="s">
        <v>103</v>
      </c>
      <c r="I11" s="177"/>
      <c r="J11" s="176" t="s">
        <v>102</v>
      </c>
      <c r="K11" s="177"/>
      <c r="L11" s="67" t="s">
        <v>101</v>
      </c>
      <c r="M11" s="62" t="s">
        <v>282</v>
      </c>
    </row>
    <row r="12" spans="1:13" ht="22.5" customHeight="1" x14ac:dyDescent="0.15">
      <c r="A12" s="74" t="s">
        <v>100</v>
      </c>
      <c r="B12" s="13" t="s">
        <v>99</v>
      </c>
      <c r="C12" s="12">
        <v>2</v>
      </c>
      <c r="D12" s="22"/>
      <c r="E12" s="47" t="s">
        <v>98</v>
      </c>
      <c r="F12" s="21"/>
      <c r="G12" s="9" t="s">
        <v>97</v>
      </c>
      <c r="H12" s="7"/>
      <c r="I12" s="9" t="s">
        <v>96</v>
      </c>
      <c r="J12" s="158"/>
      <c r="K12" s="159"/>
      <c r="L12" s="65">
        <f>IF(D12="○",C12*1,IF(F12="○",C12*3,IF(H12="○",C12*5,IF(J12="○",C12*8,0))))</f>
        <v>0</v>
      </c>
      <c r="M12" s="63"/>
    </row>
    <row r="13" spans="1:13" ht="30.75" customHeight="1" x14ac:dyDescent="0.15">
      <c r="A13" s="74" t="s">
        <v>237</v>
      </c>
      <c r="B13" s="13" t="s">
        <v>95</v>
      </c>
      <c r="C13" s="12">
        <v>1</v>
      </c>
      <c r="D13" s="22"/>
      <c r="E13" s="59" t="s">
        <v>94</v>
      </c>
      <c r="F13" s="21"/>
      <c r="G13" s="9" t="s">
        <v>93</v>
      </c>
      <c r="H13" s="158"/>
      <c r="I13" s="159"/>
      <c r="J13" s="158"/>
      <c r="K13" s="159"/>
      <c r="L13" s="65">
        <f t="shared" ref="L13" si="0">IF(D13="○",C13*1,IF(F13="○",C13*3,IF(H13="○",C13*5,IF(J13="○",C13*8,0))))</f>
        <v>0</v>
      </c>
      <c r="M13" s="63"/>
    </row>
    <row r="14" spans="1:13" ht="30.75" customHeight="1" x14ac:dyDescent="0.15">
      <c r="A14" s="74" t="s">
        <v>260</v>
      </c>
      <c r="B14" s="13" t="s">
        <v>92</v>
      </c>
      <c r="C14" s="12">
        <v>1</v>
      </c>
      <c r="D14" s="22"/>
      <c r="E14" s="47" t="s">
        <v>91</v>
      </c>
      <c r="F14" s="21"/>
      <c r="G14" s="9" t="s">
        <v>90</v>
      </c>
      <c r="H14" s="11"/>
      <c r="I14" s="9" t="s">
        <v>89</v>
      </c>
      <c r="J14" s="158"/>
      <c r="K14" s="159"/>
      <c r="L14" s="65">
        <f t="shared" ref="L14:L24" si="1">IF(D14="○",C14*1,IF(F14="○",C14*3,IF(H14="○",C14*5,IF(J14="○",C14*8,0))))</f>
        <v>0</v>
      </c>
      <c r="M14" s="63"/>
    </row>
    <row r="15" spans="1:13" ht="22.5" customHeight="1" x14ac:dyDescent="0.15">
      <c r="A15" s="74" t="s">
        <v>238</v>
      </c>
      <c r="B15" s="5" t="s">
        <v>88</v>
      </c>
      <c r="C15" s="4">
        <v>2</v>
      </c>
      <c r="D15" s="10"/>
      <c r="E15" s="6" t="s">
        <v>87</v>
      </c>
      <c r="F15" s="7"/>
      <c r="G15" s="9" t="s">
        <v>86</v>
      </c>
      <c r="H15" s="7"/>
      <c r="I15" s="9" t="s">
        <v>85</v>
      </c>
      <c r="J15" s="158"/>
      <c r="K15" s="159"/>
      <c r="L15" s="65">
        <f t="shared" si="1"/>
        <v>0</v>
      </c>
      <c r="M15" s="63"/>
    </row>
    <row r="16" spans="1:13" ht="22.5" customHeight="1" x14ac:dyDescent="0.15">
      <c r="A16" s="74" t="s">
        <v>239</v>
      </c>
      <c r="B16" s="20" t="s">
        <v>84</v>
      </c>
      <c r="C16" s="19">
        <v>3</v>
      </c>
      <c r="D16" s="18"/>
      <c r="E16" s="17" t="s">
        <v>45</v>
      </c>
      <c r="F16" s="158"/>
      <c r="G16" s="159"/>
      <c r="H16" s="158"/>
      <c r="I16" s="159"/>
      <c r="J16" s="158"/>
      <c r="K16" s="159"/>
      <c r="L16" s="65">
        <f t="shared" si="1"/>
        <v>0</v>
      </c>
      <c r="M16" s="63"/>
    </row>
    <row r="17" spans="1:13" ht="30" customHeight="1" x14ac:dyDescent="0.15">
      <c r="A17" s="74" t="s">
        <v>240</v>
      </c>
      <c r="B17" s="46" t="s">
        <v>83</v>
      </c>
      <c r="C17" s="4">
        <v>1</v>
      </c>
      <c r="D17" s="10"/>
      <c r="E17" s="14" t="s">
        <v>82</v>
      </c>
      <c r="F17" s="11"/>
      <c r="G17" s="9" t="s">
        <v>81</v>
      </c>
      <c r="H17" s="7"/>
      <c r="I17" s="9" t="s">
        <v>80</v>
      </c>
      <c r="J17" s="158"/>
      <c r="K17" s="159"/>
      <c r="L17" s="65">
        <f t="shared" si="1"/>
        <v>0</v>
      </c>
      <c r="M17" s="63"/>
    </row>
    <row r="18" spans="1:13" ht="39.75" customHeight="1" x14ac:dyDescent="0.15">
      <c r="A18" s="74" t="s">
        <v>241</v>
      </c>
      <c r="B18" s="5" t="s">
        <v>79</v>
      </c>
      <c r="C18" s="4">
        <v>1</v>
      </c>
      <c r="D18" s="10"/>
      <c r="E18" s="6" t="s">
        <v>78</v>
      </c>
      <c r="F18" s="7"/>
      <c r="G18" s="9" t="s">
        <v>77</v>
      </c>
      <c r="H18" s="7"/>
      <c r="I18" s="9" t="s">
        <v>185</v>
      </c>
      <c r="J18" s="7"/>
      <c r="K18" s="16" t="s">
        <v>184</v>
      </c>
      <c r="L18" s="65">
        <f t="shared" si="1"/>
        <v>0</v>
      </c>
      <c r="M18" s="63"/>
    </row>
    <row r="19" spans="1:13" ht="54.75" customHeight="1" x14ac:dyDescent="0.15">
      <c r="A19" s="74" t="s">
        <v>242</v>
      </c>
      <c r="B19" s="5" t="s">
        <v>268</v>
      </c>
      <c r="C19" s="4">
        <v>3</v>
      </c>
      <c r="D19" s="10"/>
      <c r="E19" s="6" t="s">
        <v>76</v>
      </c>
      <c r="F19" s="10"/>
      <c r="G19" s="14" t="s">
        <v>75</v>
      </c>
      <c r="H19" s="7"/>
      <c r="I19" s="9" t="s">
        <v>74</v>
      </c>
      <c r="J19" s="7"/>
      <c r="K19" s="16" t="s">
        <v>73</v>
      </c>
      <c r="L19" s="65">
        <f t="shared" si="1"/>
        <v>0</v>
      </c>
      <c r="M19" s="63"/>
    </row>
    <row r="20" spans="1:13" ht="40.5" customHeight="1" x14ac:dyDescent="0.15">
      <c r="A20" s="74" t="s">
        <v>243</v>
      </c>
      <c r="B20" s="5" t="s">
        <v>72</v>
      </c>
      <c r="C20" s="4">
        <v>1</v>
      </c>
      <c r="D20" s="10"/>
      <c r="E20" s="6" t="s">
        <v>71</v>
      </c>
      <c r="F20" s="7"/>
      <c r="G20" s="9" t="s">
        <v>70</v>
      </c>
      <c r="H20" s="11"/>
      <c r="I20" s="9" t="s">
        <v>69</v>
      </c>
      <c r="J20" s="158"/>
      <c r="K20" s="159"/>
      <c r="L20" s="65">
        <f t="shared" si="1"/>
        <v>0</v>
      </c>
      <c r="M20" s="63"/>
    </row>
    <row r="21" spans="1:13" ht="28.5" customHeight="1" x14ac:dyDescent="0.15">
      <c r="A21" s="74" t="s">
        <v>244</v>
      </c>
      <c r="B21" s="15" t="s">
        <v>68</v>
      </c>
      <c r="C21" s="4">
        <v>1</v>
      </c>
      <c r="D21" s="10"/>
      <c r="E21" s="6" t="s">
        <v>67</v>
      </c>
      <c r="F21" s="10"/>
      <c r="G21" s="14" t="s">
        <v>66</v>
      </c>
      <c r="H21" s="7"/>
      <c r="I21" s="9" t="s">
        <v>65</v>
      </c>
      <c r="J21" s="158"/>
      <c r="K21" s="159"/>
      <c r="L21" s="65">
        <f t="shared" si="1"/>
        <v>0</v>
      </c>
      <c r="M21" s="63"/>
    </row>
    <row r="22" spans="1:13" ht="29.25" customHeight="1" x14ac:dyDescent="0.15">
      <c r="A22" s="74" t="s">
        <v>245</v>
      </c>
      <c r="B22" s="5" t="s">
        <v>64</v>
      </c>
      <c r="C22" s="4">
        <v>2</v>
      </c>
      <c r="D22" s="10"/>
      <c r="E22" s="14" t="s">
        <v>63</v>
      </c>
      <c r="F22" s="10"/>
      <c r="G22" s="14" t="s">
        <v>62</v>
      </c>
      <c r="H22" s="7"/>
      <c r="I22" s="9" t="s">
        <v>61</v>
      </c>
      <c r="J22" s="7"/>
      <c r="K22" s="9" t="s">
        <v>60</v>
      </c>
      <c r="L22" s="65">
        <f t="shared" si="1"/>
        <v>0</v>
      </c>
      <c r="M22" s="63"/>
    </row>
    <row r="23" spans="1:13" ht="22.5" customHeight="1" x14ac:dyDescent="0.15">
      <c r="A23" s="74" t="s">
        <v>246</v>
      </c>
      <c r="B23" s="5" t="s">
        <v>59</v>
      </c>
      <c r="C23" s="4">
        <v>1</v>
      </c>
      <c r="D23" s="10"/>
      <c r="E23" s="6" t="s">
        <v>58</v>
      </c>
      <c r="F23" s="10"/>
      <c r="G23" s="14" t="s">
        <v>57</v>
      </c>
      <c r="H23" s="10"/>
      <c r="I23" s="14" t="s">
        <v>56</v>
      </c>
      <c r="J23" s="158"/>
      <c r="K23" s="159"/>
      <c r="L23" s="65">
        <f t="shared" si="1"/>
        <v>0</v>
      </c>
      <c r="M23" s="63"/>
    </row>
    <row r="24" spans="1:13" ht="34.5" customHeight="1" x14ac:dyDescent="0.15">
      <c r="A24" s="74" t="s">
        <v>247</v>
      </c>
      <c r="B24" s="5" t="s">
        <v>55</v>
      </c>
      <c r="C24" s="4">
        <v>1</v>
      </c>
      <c r="D24" s="10"/>
      <c r="E24" s="6" t="s">
        <v>54</v>
      </c>
      <c r="F24" s="10"/>
      <c r="G24" s="14" t="s">
        <v>53</v>
      </c>
      <c r="H24" s="10"/>
      <c r="I24" s="14" t="s">
        <v>52</v>
      </c>
      <c r="J24" s="158"/>
      <c r="K24" s="159"/>
      <c r="L24" s="65">
        <f t="shared" si="1"/>
        <v>0</v>
      </c>
      <c r="M24" s="63"/>
    </row>
    <row r="25" spans="1:13" ht="29.25" customHeight="1" x14ac:dyDescent="0.15">
      <c r="A25" s="74" t="s">
        <v>248</v>
      </c>
      <c r="B25" s="5" t="s">
        <v>51</v>
      </c>
      <c r="C25" s="4">
        <v>3</v>
      </c>
      <c r="D25" s="7"/>
      <c r="E25" s="160" t="s">
        <v>50</v>
      </c>
      <c r="F25" s="161"/>
      <c r="G25" s="161"/>
      <c r="H25" s="161"/>
      <c r="I25" s="161"/>
      <c r="J25" s="161"/>
      <c r="K25" s="162"/>
      <c r="L25" s="65">
        <f>IF(D25="",0,C25*D25)</f>
        <v>0</v>
      </c>
      <c r="M25" s="63"/>
    </row>
    <row r="26" spans="1:13" ht="28.5" customHeight="1" x14ac:dyDescent="0.15">
      <c r="A26" s="74" t="s">
        <v>249</v>
      </c>
      <c r="B26" s="5" t="s">
        <v>49</v>
      </c>
      <c r="C26" s="4">
        <v>3</v>
      </c>
      <c r="D26" s="7"/>
      <c r="E26" s="160" t="s">
        <v>47</v>
      </c>
      <c r="F26" s="161"/>
      <c r="G26" s="161"/>
      <c r="H26" s="161"/>
      <c r="I26" s="161"/>
      <c r="J26" s="161"/>
      <c r="K26" s="162"/>
      <c r="L26" s="65">
        <f t="shared" ref="L26:L27" si="2">IF(D26="",0,C26*D26)</f>
        <v>0</v>
      </c>
      <c r="M26" s="63"/>
    </row>
    <row r="27" spans="1:13" ht="22.5" customHeight="1" x14ac:dyDescent="0.15">
      <c r="A27" s="74" t="s">
        <v>250</v>
      </c>
      <c r="B27" s="5" t="s">
        <v>48</v>
      </c>
      <c r="C27" s="4">
        <v>5</v>
      </c>
      <c r="D27" s="7"/>
      <c r="E27" s="160" t="s">
        <v>47</v>
      </c>
      <c r="F27" s="161"/>
      <c r="G27" s="161"/>
      <c r="H27" s="161"/>
      <c r="I27" s="161"/>
      <c r="J27" s="161"/>
      <c r="K27" s="162"/>
      <c r="L27" s="65">
        <f t="shared" si="2"/>
        <v>0</v>
      </c>
      <c r="M27" s="63"/>
    </row>
    <row r="28" spans="1:13" ht="22.5" customHeight="1" x14ac:dyDescent="0.15">
      <c r="A28" s="74" t="s">
        <v>251</v>
      </c>
      <c r="B28" s="5" t="s">
        <v>258</v>
      </c>
      <c r="C28" s="4">
        <v>1</v>
      </c>
      <c r="D28" s="158"/>
      <c r="E28" s="159"/>
      <c r="F28" s="7"/>
      <c r="G28" s="9" t="s">
        <v>38</v>
      </c>
      <c r="H28" s="158"/>
      <c r="I28" s="159"/>
      <c r="J28" s="158"/>
      <c r="K28" s="159"/>
      <c r="L28" s="65">
        <f>IF(D28="○",C28*1,IF(F28="○",C28*3,IF(H28="○",C28*5,IF(J28="○",C28*8,0))))</f>
        <v>0</v>
      </c>
      <c r="M28" s="63"/>
    </row>
    <row r="29" spans="1:13" ht="22.5" customHeight="1" x14ac:dyDescent="0.15">
      <c r="A29" s="74" t="s">
        <v>252</v>
      </c>
      <c r="B29" s="5" t="s">
        <v>186</v>
      </c>
      <c r="C29" s="4">
        <v>1</v>
      </c>
      <c r="D29" s="158"/>
      <c r="E29" s="159"/>
      <c r="F29" s="7"/>
      <c r="G29" s="9" t="s">
        <v>38</v>
      </c>
      <c r="H29" s="158"/>
      <c r="I29" s="159"/>
      <c r="J29" s="158"/>
      <c r="K29" s="159"/>
      <c r="L29" s="65">
        <f t="shared" ref="L29:L33" si="3">IF(D29="○",C29*1,IF(F29="○",C29*3,IF(H29="○",C29*5,IF(J29="○",C29*8,0))))</f>
        <v>0</v>
      </c>
      <c r="M29" s="63"/>
    </row>
    <row r="30" spans="1:13" ht="30" customHeight="1" x14ac:dyDescent="0.15">
      <c r="A30" s="74" t="s">
        <v>253</v>
      </c>
      <c r="B30" s="13" t="s">
        <v>46</v>
      </c>
      <c r="C30" s="12">
        <v>1</v>
      </c>
      <c r="D30" s="158"/>
      <c r="E30" s="159"/>
      <c r="F30" s="158"/>
      <c r="G30" s="159"/>
      <c r="H30" s="11"/>
      <c r="I30" s="9" t="s">
        <v>45</v>
      </c>
      <c r="J30" s="158"/>
      <c r="K30" s="159"/>
      <c r="L30" s="65">
        <f t="shared" si="3"/>
        <v>0</v>
      </c>
      <c r="M30" s="63"/>
    </row>
    <row r="31" spans="1:13" ht="22.5" customHeight="1" x14ac:dyDescent="0.15">
      <c r="A31" s="74" t="s">
        <v>254</v>
      </c>
      <c r="B31" s="5" t="s">
        <v>44</v>
      </c>
      <c r="C31" s="4">
        <v>2</v>
      </c>
      <c r="D31" s="10"/>
      <c r="E31" s="6" t="s">
        <v>43</v>
      </c>
      <c r="F31" s="7"/>
      <c r="G31" s="9" t="s">
        <v>42</v>
      </c>
      <c r="H31" s="7"/>
      <c r="I31" s="9" t="s">
        <v>41</v>
      </c>
      <c r="J31" s="158"/>
      <c r="K31" s="159"/>
      <c r="L31" s="65">
        <f t="shared" si="3"/>
        <v>0</v>
      </c>
      <c r="M31" s="63"/>
    </row>
    <row r="32" spans="1:13" ht="22.5" customHeight="1" x14ac:dyDescent="0.15">
      <c r="A32" s="74" t="s">
        <v>255</v>
      </c>
      <c r="B32" s="5" t="s">
        <v>40</v>
      </c>
      <c r="C32" s="4">
        <v>2</v>
      </c>
      <c r="D32" s="158"/>
      <c r="E32" s="159"/>
      <c r="F32" s="7"/>
      <c r="G32" s="9" t="s">
        <v>38</v>
      </c>
      <c r="H32" s="158"/>
      <c r="I32" s="159"/>
      <c r="J32" s="158"/>
      <c r="K32" s="159"/>
      <c r="L32" s="65">
        <f t="shared" si="3"/>
        <v>0</v>
      </c>
      <c r="M32" s="63"/>
    </row>
    <row r="33" spans="1:13" ht="22.5" customHeight="1" x14ac:dyDescent="0.15">
      <c r="A33" s="48" t="s">
        <v>256</v>
      </c>
      <c r="B33" s="8" t="s">
        <v>39</v>
      </c>
      <c r="C33" s="3">
        <v>2</v>
      </c>
      <c r="D33" s="164"/>
      <c r="E33" s="165"/>
      <c r="F33" s="2"/>
      <c r="G33" s="1" t="s">
        <v>38</v>
      </c>
      <c r="H33" s="158"/>
      <c r="I33" s="159"/>
      <c r="J33" s="164"/>
      <c r="K33" s="165"/>
      <c r="L33" s="65">
        <f t="shared" si="3"/>
        <v>0</v>
      </c>
      <c r="M33" s="63"/>
    </row>
    <row r="34" spans="1:13" ht="50.25" customHeight="1" x14ac:dyDescent="0.15">
      <c r="A34" s="48" t="s">
        <v>257</v>
      </c>
      <c r="B34" s="8" t="s">
        <v>227</v>
      </c>
      <c r="C34" s="3">
        <v>2</v>
      </c>
      <c r="D34" s="7"/>
      <c r="E34" s="166" t="s">
        <v>226</v>
      </c>
      <c r="F34" s="161"/>
      <c r="G34" s="161"/>
      <c r="H34" s="161"/>
      <c r="I34" s="161"/>
      <c r="J34" s="161"/>
      <c r="K34" s="162"/>
      <c r="L34" s="65">
        <f>IF(D34="",0,C34*D34)</f>
        <v>0</v>
      </c>
      <c r="M34" s="63"/>
    </row>
    <row r="35" spans="1:13" ht="27.75" customHeight="1" x14ac:dyDescent="0.15">
      <c r="A35" s="48" t="s">
        <v>327</v>
      </c>
      <c r="B35" s="8" t="s">
        <v>330</v>
      </c>
      <c r="C35" s="3"/>
      <c r="D35" s="77"/>
      <c r="E35" s="166" t="s">
        <v>332</v>
      </c>
      <c r="F35" s="167"/>
      <c r="G35" s="167"/>
      <c r="H35" s="167"/>
      <c r="I35" s="167"/>
      <c r="J35" s="167"/>
      <c r="K35" s="168"/>
      <c r="L35" s="73">
        <v>0</v>
      </c>
      <c r="M35" s="63"/>
    </row>
    <row r="36" spans="1:13" ht="23.25" customHeight="1" x14ac:dyDescent="0.15">
      <c r="A36" s="163" t="s">
        <v>37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66">
        <f>SUM(L12:L35)</f>
        <v>0</v>
      </c>
      <c r="M36" s="64"/>
    </row>
    <row r="37" spans="1:13" ht="10.5" customHeight="1" x14ac:dyDescent="0.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/>
    </row>
    <row r="38" spans="1:13" ht="21.75" customHeight="1" x14ac:dyDescent="0.15">
      <c r="A38" s="48" t="s">
        <v>328</v>
      </c>
      <c r="B38" s="117" t="s">
        <v>342</v>
      </c>
      <c r="C38" s="3">
        <v>1</v>
      </c>
      <c r="D38" s="158"/>
      <c r="E38" s="159"/>
      <c r="F38" s="2"/>
      <c r="G38" s="1" t="s">
        <v>38</v>
      </c>
      <c r="H38" s="158"/>
      <c r="I38" s="159"/>
      <c r="J38" s="158"/>
      <c r="K38" s="159"/>
      <c r="L38" s="69">
        <f>IF(D38="○",C38*1,IF(F38="○",C38*3,IF(H38="○",C38*5,IF(J38="○",C38*8,0))))</f>
        <v>0</v>
      </c>
      <c r="M38" s="63"/>
    </row>
    <row r="39" spans="1:13" ht="31.5" customHeight="1" x14ac:dyDescent="0.15">
      <c r="A39" s="48" t="s">
        <v>329</v>
      </c>
      <c r="B39" s="8" t="s">
        <v>330</v>
      </c>
      <c r="C39" s="3"/>
      <c r="D39" s="77"/>
      <c r="E39" s="166" t="s">
        <v>332</v>
      </c>
      <c r="F39" s="167"/>
      <c r="G39" s="167"/>
      <c r="H39" s="167"/>
      <c r="I39" s="167"/>
      <c r="J39" s="167"/>
      <c r="K39" s="168"/>
      <c r="L39" s="69">
        <v>0</v>
      </c>
      <c r="M39" s="63"/>
    </row>
    <row r="40" spans="1:13" ht="23.25" customHeight="1" x14ac:dyDescent="0.15">
      <c r="A40" s="163" t="s">
        <v>236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66">
        <f>SUM(L38:L39)</f>
        <v>0</v>
      </c>
      <c r="M40" s="72"/>
    </row>
    <row r="41" spans="1:13" ht="9" customHeight="1" x14ac:dyDescent="0.15">
      <c r="A41" s="26"/>
      <c r="G41" s="26"/>
      <c r="I41" s="26"/>
      <c r="K41" s="26"/>
      <c r="L41" s="26"/>
    </row>
    <row r="42" spans="1:13" ht="18.75" customHeight="1" x14ac:dyDescent="0.15">
      <c r="A42" s="58"/>
      <c r="B42" s="156" t="s">
        <v>36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</row>
    <row r="45" spans="1:13" s="45" customFormat="1" ht="18" customHeight="1" x14ac:dyDescent="0.15">
      <c r="B45" s="153" t="s">
        <v>281</v>
      </c>
      <c r="C45" s="154"/>
      <c r="D45" s="154"/>
      <c r="E45" s="154"/>
      <c r="F45" s="155"/>
    </row>
    <row r="46" spans="1:13" s="45" customFormat="1" ht="18" customHeight="1" x14ac:dyDescent="0.15">
      <c r="B46" s="38" t="s">
        <v>271</v>
      </c>
      <c r="C46" s="150">
        <v>3</v>
      </c>
      <c r="D46" s="151"/>
      <c r="E46" s="151"/>
      <c r="F46" s="152"/>
    </row>
    <row r="47" spans="1:13" s="45" customFormat="1" ht="18" customHeight="1" x14ac:dyDescent="0.15">
      <c r="B47" s="38" t="s">
        <v>272</v>
      </c>
      <c r="C47" s="150">
        <v>9</v>
      </c>
      <c r="D47" s="151"/>
      <c r="E47" s="151"/>
      <c r="F47" s="152"/>
    </row>
    <row r="48" spans="1:13" s="45" customFormat="1" ht="18" customHeight="1" x14ac:dyDescent="0.15">
      <c r="B48" s="38" t="s">
        <v>273</v>
      </c>
      <c r="C48" s="150">
        <v>15</v>
      </c>
      <c r="D48" s="151"/>
      <c r="E48" s="151"/>
      <c r="F48" s="152"/>
    </row>
    <row r="49" spans="2:6" s="45" customFormat="1" ht="18" customHeight="1" x14ac:dyDescent="0.15">
      <c r="B49" s="38" t="s">
        <v>274</v>
      </c>
      <c r="C49" s="150">
        <v>24</v>
      </c>
      <c r="D49" s="151"/>
      <c r="E49" s="151"/>
      <c r="F49" s="152"/>
    </row>
    <row r="50" spans="2:6" s="45" customFormat="1" ht="18" customHeight="1" x14ac:dyDescent="0.15">
      <c r="B50" s="38" t="s">
        <v>275</v>
      </c>
      <c r="C50" s="150">
        <v>27</v>
      </c>
      <c r="D50" s="151"/>
      <c r="E50" s="151"/>
      <c r="F50" s="152"/>
    </row>
    <row r="51" spans="2:6" s="45" customFormat="1" ht="18" customHeight="1" x14ac:dyDescent="0.15">
      <c r="B51" s="38" t="s">
        <v>276</v>
      </c>
      <c r="C51" s="150">
        <v>30</v>
      </c>
      <c r="D51" s="151"/>
      <c r="E51" s="151"/>
      <c r="F51" s="152"/>
    </row>
    <row r="52" spans="2:6" s="45" customFormat="1" ht="18" customHeight="1" x14ac:dyDescent="0.15">
      <c r="B52" s="38" t="s">
        <v>277</v>
      </c>
      <c r="C52" s="150">
        <v>33</v>
      </c>
      <c r="D52" s="151"/>
      <c r="E52" s="151"/>
      <c r="F52" s="152"/>
    </row>
    <row r="53" spans="2:6" s="45" customFormat="1" ht="18" customHeight="1" x14ac:dyDescent="0.15">
      <c r="B53" s="38" t="s">
        <v>278</v>
      </c>
      <c r="C53" s="150">
        <v>36</v>
      </c>
      <c r="D53" s="151"/>
      <c r="E53" s="151"/>
      <c r="F53" s="152"/>
    </row>
    <row r="54" spans="2:6" s="45" customFormat="1" ht="18" customHeight="1" x14ac:dyDescent="0.15">
      <c r="B54" s="38" t="s">
        <v>279</v>
      </c>
      <c r="C54" s="150">
        <v>39</v>
      </c>
      <c r="D54" s="151"/>
      <c r="E54" s="151"/>
      <c r="F54" s="152"/>
    </row>
    <row r="55" spans="2:6" s="45" customFormat="1" ht="18" customHeight="1" x14ac:dyDescent="0.15">
      <c r="B55" s="38" t="s">
        <v>280</v>
      </c>
      <c r="C55" s="150">
        <v>42</v>
      </c>
      <c r="D55" s="151"/>
      <c r="E55" s="151"/>
      <c r="F55" s="152"/>
    </row>
    <row r="56" spans="2:6" ht="18" customHeight="1" x14ac:dyDescent="0.15">
      <c r="B56" s="181" t="s">
        <v>344</v>
      </c>
      <c r="C56" s="182">
        <v>45</v>
      </c>
      <c r="D56" s="183"/>
      <c r="E56" s="183"/>
      <c r="F56" s="184"/>
    </row>
  </sheetData>
  <mergeCells count="66">
    <mergeCell ref="C56:F56"/>
    <mergeCell ref="A8:B8"/>
    <mergeCell ref="C8:L8"/>
    <mergeCell ref="D29:E29"/>
    <mergeCell ref="H29:I29"/>
    <mergeCell ref="J29:K29"/>
    <mergeCell ref="J17:K17"/>
    <mergeCell ref="J20:K20"/>
    <mergeCell ref="J21:K21"/>
    <mergeCell ref="J23:K23"/>
    <mergeCell ref="C10:C11"/>
    <mergeCell ref="D10:L10"/>
    <mergeCell ref="D11:E11"/>
    <mergeCell ref="F11:G11"/>
    <mergeCell ref="H11:I11"/>
    <mergeCell ref="J11:K11"/>
    <mergeCell ref="F16:G16"/>
    <mergeCell ref="I1:L1"/>
    <mergeCell ref="A3:L3"/>
    <mergeCell ref="A5:D5"/>
    <mergeCell ref="A7:B7"/>
    <mergeCell ref="C7:L7"/>
    <mergeCell ref="J12:K12"/>
    <mergeCell ref="H13:I13"/>
    <mergeCell ref="J13:K13"/>
    <mergeCell ref="J14:K14"/>
    <mergeCell ref="J15:K15"/>
    <mergeCell ref="H16:I16"/>
    <mergeCell ref="J16:K16"/>
    <mergeCell ref="E34:K34"/>
    <mergeCell ref="D28:E28"/>
    <mergeCell ref="H28:I28"/>
    <mergeCell ref="J28:K28"/>
    <mergeCell ref="D30:E30"/>
    <mergeCell ref="F30:G30"/>
    <mergeCell ref="J31:K31"/>
    <mergeCell ref="J30:K30"/>
    <mergeCell ref="H32:I32"/>
    <mergeCell ref="H33:I33"/>
    <mergeCell ref="D32:E32"/>
    <mergeCell ref="B42:L42"/>
    <mergeCell ref="J32:K32"/>
    <mergeCell ref="E26:K26"/>
    <mergeCell ref="J24:K24"/>
    <mergeCell ref="E25:K25"/>
    <mergeCell ref="E27:K27"/>
    <mergeCell ref="H38:I38"/>
    <mergeCell ref="J38:K38"/>
    <mergeCell ref="D38:E38"/>
    <mergeCell ref="A36:K36"/>
    <mergeCell ref="A40:K40"/>
    <mergeCell ref="D33:E33"/>
    <mergeCell ref="J33:K33"/>
    <mergeCell ref="E35:K35"/>
    <mergeCell ref="E39:K39"/>
    <mergeCell ref="B45:F45"/>
    <mergeCell ref="C46:F46"/>
    <mergeCell ref="C47:F47"/>
    <mergeCell ref="C48:F48"/>
    <mergeCell ref="C49:F49"/>
    <mergeCell ref="C55:F55"/>
    <mergeCell ref="C50:F50"/>
    <mergeCell ref="C51:F51"/>
    <mergeCell ref="C52:F52"/>
    <mergeCell ref="C53:F53"/>
    <mergeCell ref="C54:F5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&amp;R
</oddHeader>
    <oddFooter>&amp;R堺市立総合医療センター　第2版（20260225）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view="pageBreakPreview" zoomScaleNormal="100" zoomScaleSheetLayoutView="100" workbookViewId="0">
      <selection activeCell="N6" sqref="N6"/>
    </sheetView>
  </sheetViews>
  <sheetFormatPr defaultColWidth="9" defaultRowHeight="13.5" x14ac:dyDescent="0.15"/>
  <cols>
    <col min="1" max="1" width="4.375" style="26" customWidth="1"/>
    <col min="2" max="2" width="24.5" style="44" customWidth="1"/>
    <col min="3" max="3" width="5" style="26" customWidth="1"/>
    <col min="4" max="4" width="4" style="26" customWidth="1"/>
    <col min="5" max="5" width="14.75" style="26" customWidth="1"/>
    <col min="6" max="6" width="4" style="26" customWidth="1"/>
    <col min="7" max="7" width="13.5" style="26" customWidth="1"/>
    <col min="8" max="8" width="4.125" style="26" customWidth="1"/>
    <col min="9" max="9" width="14.875" style="26" customWidth="1"/>
    <col min="10" max="10" width="4.25" style="26" customWidth="1"/>
    <col min="11" max="11" width="13.75" style="26" customWidth="1"/>
    <col min="12" max="12" width="7.5" style="26" customWidth="1"/>
    <col min="13" max="13" width="40.625" style="26" customWidth="1"/>
    <col min="14" max="16384" width="9" style="26"/>
  </cols>
  <sheetData>
    <row r="1" spans="1:13" ht="17.25" customHeight="1" x14ac:dyDescent="0.15">
      <c r="A1" s="24"/>
      <c r="B1" s="25"/>
      <c r="C1" s="24"/>
      <c r="D1" s="24"/>
      <c r="E1" s="24"/>
      <c r="F1" s="24"/>
      <c r="G1" s="24"/>
      <c r="H1" s="24"/>
      <c r="I1" s="169" t="s">
        <v>283</v>
      </c>
      <c r="J1" s="169"/>
      <c r="K1" s="169"/>
      <c r="L1" s="169"/>
    </row>
    <row r="2" spans="1:13" ht="17.25" customHeight="1" x14ac:dyDescent="0.15">
      <c r="A2" s="24"/>
      <c r="B2" s="25"/>
      <c r="C2" s="24"/>
      <c r="D2" s="24"/>
      <c r="E2" s="24"/>
      <c r="F2" s="24"/>
      <c r="G2" s="24"/>
      <c r="H2" s="24"/>
      <c r="I2" s="27"/>
      <c r="J2" s="27"/>
      <c r="K2" s="27"/>
      <c r="L2" s="27"/>
    </row>
    <row r="3" spans="1:13" ht="33.75" customHeight="1" x14ac:dyDescent="0.15">
      <c r="A3" s="170" t="s">
        <v>181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3" ht="9.7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22.5" customHeight="1" thickBot="1" x14ac:dyDescent="0.2">
      <c r="A5" s="171" t="s">
        <v>109</v>
      </c>
      <c r="B5" s="171"/>
      <c r="C5" s="171"/>
      <c r="D5" s="171"/>
      <c r="E5" s="28"/>
      <c r="F5" s="28"/>
      <c r="G5" s="28"/>
      <c r="H5" s="28"/>
      <c r="I5" s="28"/>
      <c r="J5" s="28"/>
      <c r="K5" s="28"/>
      <c r="L5" s="28"/>
    </row>
    <row r="6" spans="1:13" ht="17.25" customHeight="1" x14ac:dyDescent="0.15">
      <c r="A6" s="29"/>
      <c r="B6" s="29"/>
      <c r="C6" s="29"/>
      <c r="D6" s="29"/>
      <c r="E6" s="28"/>
      <c r="F6" s="28"/>
      <c r="G6" s="28"/>
      <c r="H6" s="28"/>
      <c r="I6" s="28"/>
      <c r="J6" s="28"/>
      <c r="K6" s="28"/>
      <c r="L6" s="28"/>
    </row>
    <row r="7" spans="1:13" ht="26.25" customHeight="1" x14ac:dyDescent="0.15">
      <c r="A7" s="150" t="s">
        <v>108</v>
      </c>
      <c r="B7" s="152"/>
      <c r="C7" s="172"/>
      <c r="D7" s="173"/>
      <c r="E7" s="173"/>
      <c r="F7" s="173"/>
      <c r="G7" s="173"/>
      <c r="H7" s="173"/>
      <c r="I7" s="173"/>
      <c r="J7" s="173"/>
      <c r="K7" s="173"/>
      <c r="L7" s="174"/>
    </row>
    <row r="8" spans="1:13" ht="45.75" customHeight="1" x14ac:dyDescent="0.15">
      <c r="A8" s="163" t="s">
        <v>0</v>
      </c>
      <c r="B8" s="163"/>
      <c r="C8" s="166"/>
      <c r="D8" s="167"/>
      <c r="E8" s="167"/>
      <c r="F8" s="167"/>
      <c r="G8" s="167"/>
      <c r="H8" s="167"/>
      <c r="I8" s="167"/>
      <c r="J8" s="167"/>
      <c r="K8" s="167"/>
      <c r="L8" s="168"/>
    </row>
    <row r="9" spans="1:13" ht="17.25" customHeight="1" x14ac:dyDescent="0.15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3" ht="24" customHeight="1" x14ac:dyDescent="0.15">
      <c r="A10" s="32"/>
      <c r="B10" s="33"/>
      <c r="C10" s="175" t="s">
        <v>180</v>
      </c>
      <c r="D10" s="163" t="s">
        <v>179</v>
      </c>
      <c r="E10" s="163"/>
      <c r="F10" s="163"/>
      <c r="G10" s="163"/>
      <c r="H10" s="163"/>
      <c r="I10" s="163"/>
      <c r="J10" s="163"/>
      <c r="K10" s="163"/>
      <c r="L10" s="179" t="s">
        <v>101</v>
      </c>
    </row>
    <row r="11" spans="1:13" ht="36" customHeight="1" x14ac:dyDescent="0.15">
      <c r="A11" s="32"/>
      <c r="B11" s="33"/>
      <c r="C11" s="175"/>
      <c r="D11" s="180" t="s">
        <v>178</v>
      </c>
      <c r="E11" s="180"/>
      <c r="F11" s="180" t="s">
        <v>177</v>
      </c>
      <c r="G11" s="180"/>
      <c r="H11" s="180" t="s">
        <v>176</v>
      </c>
      <c r="I11" s="180"/>
      <c r="J11" s="180" t="s">
        <v>175</v>
      </c>
      <c r="K11" s="180"/>
      <c r="L11" s="179"/>
      <c r="M11" s="62" t="s">
        <v>282</v>
      </c>
    </row>
    <row r="12" spans="1:13" ht="33.75" customHeight="1" x14ac:dyDescent="0.15">
      <c r="A12" s="74" t="s">
        <v>174</v>
      </c>
      <c r="B12" s="35" t="s">
        <v>259</v>
      </c>
      <c r="C12" s="36">
        <v>1</v>
      </c>
      <c r="D12" s="37"/>
      <c r="E12" s="34" t="s">
        <v>173</v>
      </c>
      <c r="F12" s="37"/>
      <c r="G12" s="34" t="s">
        <v>172</v>
      </c>
      <c r="H12" s="37"/>
      <c r="I12" s="34" t="s">
        <v>171</v>
      </c>
      <c r="J12" s="178"/>
      <c r="K12" s="178"/>
      <c r="L12" s="50">
        <f>IF(D12="○",C12*1,IF(F12="○",C12*2,IF(H12="○",C12*3,IF(J12="○",C12*5,0))))</f>
        <v>0</v>
      </c>
      <c r="M12" s="63"/>
    </row>
    <row r="13" spans="1:13" ht="26.25" customHeight="1" x14ac:dyDescent="0.15">
      <c r="A13" s="74" t="s">
        <v>170</v>
      </c>
      <c r="B13" s="35" t="s">
        <v>88</v>
      </c>
      <c r="C13" s="36">
        <v>2</v>
      </c>
      <c r="D13" s="37"/>
      <c r="E13" s="34" t="s">
        <v>169</v>
      </c>
      <c r="F13" s="37"/>
      <c r="G13" s="34" t="s">
        <v>86</v>
      </c>
      <c r="H13" s="37"/>
      <c r="I13" s="34" t="s">
        <v>85</v>
      </c>
      <c r="J13" s="178"/>
      <c r="K13" s="178"/>
      <c r="L13" s="50">
        <f t="shared" ref="L13:L30" si="0">IF(D13="○",C13*1,IF(F13="○",C13*2,IF(H13="○",C13*3,IF(J13="○",C13*5,0))))</f>
        <v>0</v>
      </c>
      <c r="M13" s="63"/>
    </row>
    <row r="14" spans="1:13" ht="70.5" customHeight="1" x14ac:dyDescent="0.15">
      <c r="A14" s="74" t="s">
        <v>168</v>
      </c>
      <c r="B14" s="35" t="s">
        <v>269</v>
      </c>
      <c r="C14" s="36">
        <v>3</v>
      </c>
      <c r="D14" s="37"/>
      <c r="E14" s="34" t="s">
        <v>76</v>
      </c>
      <c r="F14" s="37"/>
      <c r="G14" s="34" t="s">
        <v>75</v>
      </c>
      <c r="H14" s="37"/>
      <c r="I14" s="38" t="s">
        <v>74</v>
      </c>
      <c r="J14" s="39"/>
      <c r="K14" s="40" t="s">
        <v>167</v>
      </c>
      <c r="L14" s="50">
        <f t="shared" si="0"/>
        <v>0</v>
      </c>
      <c r="M14" s="63"/>
    </row>
    <row r="15" spans="1:13" ht="26.25" customHeight="1" x14ac:dyDescent="0.15">
      <c r="A15" s="74" t="s">
        <v>166</v>
      </c>
      <c r="B15" s="35" t="s">
        <v>165</v>
      </c>
      <c r="C15" s="36">
        <v>1</v>
      </c>
      <c r="D15" s="37"/>
      <c r="E15" s="34" t="s">
        <v>164</v>
      </c>
      <c r="F15" s="37"/>
      <c r="G15" s="34" t="s">
        <v>163</v>
      </c>
      <c r="H15" s="37"/>
      <c r="I15" s="34" t="s">
        <v>162</v>
      </c>
      <c r="J15" s="37"/>
      <c r="K15" s="34" t="s">
        <v>161</v>
      </c>
      <c r="L15" s="50">
        <f t="shared" si="0"/>
        <v>0</v>
      </c>
      <c r="M15" s="63"/>
    </row>
    <row r="16" spans="1:13" ht="26.25" customHeight="1" x14ac:dyDescent="0.15">
      <c r="A16" s="74" t="s">
        <v>160</v>
      </c>
      <c r="B16" s="35" t="s">
        <v>159</v>
      </c>
      <c r="C16" s="36">
        <v>1</v>
      </c>
      <c r="D16" s="37"/>
      <c r="E16" s="34" t="s">
        <v>158</v>
      </c>
      <c r="F16" s="37"/>
      <c r="G16" s="34" t="s">
        <v>157</v>
      </c>
      <c r="H16" s="37"/>
      <c r="I16" s="34" t="s">
        <v>156</v>
      </c>
      <c r="J16" s="37"/>
      <c r="K16" s="34" t="s">
        <v>155</v>
      </c>
      <c r="L16" s="50">
        <f t="shared" si="0"/>
        <v>0</v>
      </c>
      <c r="M16" s="63"/>
    </row>
    <row r="17" spans="1:13" ht="33.75" customHeight="1" x14ac:dyDescent="0.15">
      <c r="A17" s="74" t="s">
        <v>154</v>
      </c>
      <c r="B17" s="35" t="s">
        <v>153</v>
      </c>
      <c r="C17" s="36">
        <v>3</v>
      </c>
      <c r="D17" s="178"/>
      <c r="E17" s="178"/>
      <c r="F17" s="37"/>
      <c r="G17" s="14" t="s">
        <v>152</v>
      </c>
      <c r="H17" s="37"/>
      <c r="I17" s="14" t="s">
        <v>151</v>
      </c>
      <c r="J17" s="37"/>
      <c r="K17" s="14" t="s">
        <v>150</v>
      </c>
      <c r="L17" s="50">
        <f t="shared" si="0"/>
        <v>0</v>
      </c>
      <c r="M17" s="63"/>
    </row>
    <row r="18" spans="1:13" ht="26.25" customHeight="1" x14ac:dyDescent="0.15">
      <c r="A18" s="74" t="s">
        <v>149</v>
      </c>
      <c r="B18" s="35" t="s">
        <v>148</v>
      </c>
      <c r="C18" s="36">
        <v>1</v>
      </c>
      <c r="D18" s="37"/>
      <c r="E18" s="34" t="s">
        <v>147</v>
      </c>
      <c r="F18" s="37"/>
      <c r="G18" s="34" t="s">
        <v>146</v>
      </c>
      <c r="H18" s="37"/>
      <c r="I18" s="34" t="s">
        <v>145</v>
      </c>
      <c r="J18" s="37"/>
      <c r="K18" s="41" t="s">
        <v>144</v>
      </c>
      <c r="L18" s="50">
        <f t="shared" si="0"/>
        <v>0</v>
      </c>
      <c r="M18" s="63"/>
    </row>
    <row r="19" spans="1:13" ht="42" customHeight="1" x14ac:dyDescent="0.15">
      <c r="A19" s="74" t="s">
        <v>143</v>
      </c>
      <c r="B19" s="35" t="s">
        <v>228</v>
      </c>
      <c r="C19" s="36">
        <v>2</v>
      </c>
      <c r="D19" s="178"/>
      <c r="E19" s="178"/>
      <c r="F19" s="178"/>
      <c r="G19" s="178"/>
      <c r="H19" s="37"/>
      <c r="I19" s="34" t="s">
        <v>117</v>
      </c>
      <c r="J19" s="178"/>
      <c r="K19" s="178"/>
      <c r="L19" s="50">
        <f t="shared" si="0"/>
        <v>0</v>
      </c>
      <c r="M19" s="63"/>
    </row>
    <row r="20" spans="1:13" ht="26.25" customHeight="1" x14ac:dyDescent="0.15">
      <c r="A20" s="74" t="s">
        <v>142</v>
      </c>
      <c r="B20" s="5" t="s">
        <v>141</v>
      </c>
      <c r="C20" s="36">
        <v>2</v>
      </c>
      <c r="D20" s="178"/>
      <c r="E20" s="178"/>
      <c r="F20" s="178"/>
      <c r="G20" s="178"/>
      <c r="H20" s="37"/>
      <c r="I20" s="34" t="s">
        <v>117</v>
      </c>
      <c r="J20" s="178"/>
      <c r="K20" s="178"/>
      <c r="L20" s="50">
        <f t="shared" si="0"/>
        <v>0</v>
      </c>
      <c r="M20" s="63"/>
    </row>
    <row r="21" spans="1:13" ht="26.25" customHeight="1" x14ac:dyDescent="0.15">
      <c r="A21" s="74" t="s">
        <v>140</v>
      </c>
      <c r="B21" s="35" t="s">
        <v>139</v>
      </c>
      <c r="C21" s="36">
        <v>2</v>
      </c>
      <c r="D21" s="178"/>
      <c r="E21" s="178"/>
      <c r="F21" s="178"/>
      <c r="G21" s="178"/>
      <c r="H21" s="37"/>
      <c r="I21" s="34" t="s">
        <v>117</v>
      </c>
      <c r="J21" s="178"/>
      <c r="K21" s="178"/>
      <c r="L21" s="50">
        <f t="shared" si="0"/>
        <v>0</v>
      </c>
      <c r="M21" s="63"/>
    </row>
    <row r="22" spans="1:13" ht="26.25" customHeight="1" x14ac:dyDescent="0.15">
      <c r="A22" s="74" t="s">
        <v>138</v>
      </c>
      <c r="B22" s="35" t="s">
        <v>137</v>
      </c>
      <c r="C22" s="36">
        <v>2</v>
      </c>
      <c r="D22" s="178"/>
      <c r="E22" s="178"/>
      <c r="F22" s="37"/>
      <c r="G22" s="34" t="s">
        <v>136</v>
      </c>
      <c r="H22" s="37"/>
      <c r="I22" s="34" t="s">
        <v>128</v>
      </c>
      <c r="J22" s="178"/>
      <c r="K22" s="178"/>
      <c r="L22" s="50">
        <f t="shared" si="0"/>
        <v>0</v>
      </c>
      <c r="M22" s="63"/>
    </row>
    <row r="23" spans="1:13" ht="26.25" customHeight="1" x14ac:dyDescent="0.15">
      <c r="A23" s="74" t="s">
        <v>135</v>
      </c>
      <c r="B23" s="35" t="s">
        <v>134</v>
      </c>
      <c r="C23" s="36">
        <v>2</v>
      </c>
      <c r="D23" s="178"/>
      <c r="E23" s="178"/>
      <c r="F23" s="37"/>
      <c r="G23" s="34" t="s">
        <v>133</v>
      </c>
      <c r="H23" s="37"/>
      <c r="I23" s="34" t="s">
        <v>132</v>
      </c>
      <c r="J23" s="178"/>
      <c r="K23" s="178"/>
      <c r="L23" s="50">
        <f t="shared" si="0"/>
        <v>0</v>
      </c>
      <c r="M23" s="63"/>
    </row>
    <row r="24" spans="1:13" ht="29.25" customHeight="1" x14ac:dyDescent="0.15">
      <c r="A24" s="74" t="s">
        <v>131</v>
      </c>
      <c r="B24" s="35" t="s">
        <v>130</v>
      </c>
      <c r="C24" s="36">
        <v>2</v>
      </c>
      <c r="D24" s="178"/>
      <c r="E24" s="178"/>
      <c r="F24" s="37"/>
      <c r="G24" s="34" t="s">
        <v>129</v>
      </c>
      <c r="H24" s="37"/>
      <c r="I24" s="34" t="s">
        <v>128</v>
      </c>
      <c r="J24" s="178"/>
      <c r="K24" s="178"/>
      <c r="L24" s="50">
        <f t="shared" si="0"/>
        <v>0</v>
      </c>
      <c r="M24" s="63"/>
    </row>
    <row r="25" spans="1:13" ht="31.5" customHeight="1" x14ac:dyDescent="0.15">
      <c r="A25" s="74" t="s">
        <v>127</v>
      </c>
      <c r="B25" s="35" t="s">
        <v>126</v>
      </c>
      <c r="C25" s="36">
        <v>2</v>
      </c>
      <c r="D25" s="37"/>
      <c r="E25" s="34" t="s">
        <v>117</v>
      </c>
      <c r="F25" s="178"/>
      <c r="G25" s="178"/>
      <c r="H25" s="178"/>
      <c r="I25" s="178"/>
      <c r="J25" s="178"/>
      <c r="K25" s="178"/>
      <c r="L25" s="50">
        <f t="shared" si="0"/>
        <v>0</v>
      </c>
      <c r="M25" s="63"/>
    </row>
    <row r="26" spans="1:13" ht="26.25" customHeight="1" x14ac:dyDescent="0.15">
      <c r="A26" s="74" t="s">
        <v>125</v>
      </c>
      <c r="B26" s="35" t="s">
        <v>124</v>
      </c>
      <c r="C26" s="36">
        <v>2</v>
      </c>
      <c r="D26" s="37"/>
      <c r="E26" s="34" t="s">
        <v>117</v>
      </c>
      <c r="F26" s="178"/>
      <c r="G26" s="178"/>
      <c r="H26" s="178"/>
      <c r="I26" s="178"/>
      <c r="J26" s="178"/>
      <c r="K26" s="178"/>
      <c r="L26" s="50">
        <f t="shared" si="0"/>
        <v>0</v>
      </c>
      <c r="M26" s="63"/>
    </row>
    <row r="27" spans="1:13" ht="26.25" customHeight="1" x14ac:dyDescent="0.15">
      <c r="A27" s="74" t="s">
        <v>123</v>
      </c>
      <c r="B27" s="35" t="s">
        <v>122</v>
      </c>
      <c r="C27" s="36">
        <v>3</v>
      </c>
      <c r="D27" s="178"/>
      <c r="E27" s="178"/>
      <c r="F27" s="37"/>
      <c r="G27" s="42" t="s">
        <v>121</v>
      </c>
      <c r="H27" s="37"/>
      <c r="I27" s="42" t="s">
        <v>120</v>
      </c>
      <c r="J27" s="178"/>
      <c r="K27" s="178"/>
      <c r="L27" s="50">
        <f t="shared" si="0"/>
        <v>0</v>
      </c>
      <c r="M27" s="63"/>
    </row>
    <row r="28" spans="1:13" ht="26.25" customHeight="1" x14ac:dyDescent="0.15">
      <c r="A28" s="74" t="s">
        <v>119</v>
      </c>
      <c r="B28" s="35" t="s">
        <v>118</v>
      </c>
      <c r="C28" s="36">
        <v>3</v>
      </c>
      <c r="D28" s="178"/>
      <c r="E28" s="178"/>
      <c r="F28" s="178"/>
      <c r="G28" s="178"/>
      <c r="H28" s="37"/>
      <c r="I28" s="34" t="s">
        <v>117</v>
      </c>
      <c r="J28" s="178"/>
      <c r="K28" s="178"/>
      <c r="L28" s="50">
        <f t="shared" si="0"/>
        <v>0</v>
      </c>
      <c r="M28" s="63"/>
    </row>
    <row r="29" spans="1:13" ht="26.25" customHeight="1" x14ac:dyDescent="0.15">
      <c r="A29" s="74" t="s">
        <v>116</v>
      </c>
      <c r="B29" s="35" t="s">
        <v>115</v>
      </c>
      <c r="C29" s="36">
        <v>2</v>
      </c>
      <c r="D29" s="37"/>
      <c r="E29" s="34" t="s">
        <v>114</v>
      </c>
      <c r="F29" s="37"/>
      <c r="G29" s="43" t="s">
        <v>113</v>
      </c>
      <c r="H29" s="37"/>
      <c r="I29" s="43" t="s">
        <v>112</v>
      </c>
      <c r="J29" s="178"/>
      <c r="K29" s="178"/>
      <c r="L29" s="50">
        <f t="shared" si="0"/>
        <v>0</v>
      </c>
      <c r="M29" s="63"/>
    </row>
    <row r="30" spans="1:13" ht="26.25" customHeight="1" x14ac:dyDescent="0.15">
      <c r="A30" s="74" t="s">
        <v>253</v>
      </c>
      <c r="B30" s="35" t="s">
        <v>111</v>
      </c>
      <c r="C30" s="36">
        <v>1</v>
      </c>
      <c r="D30" s="37"/>
      <c r="E30" s="60" t="s">
        <v>114</v>
      </c>
      <c r="F30" s="37"/>
      <c r="G30" s="43" t="s">
        <v>113</v>
      </c>
      <c r="H30" s="37"/>
      <c r="I30" s="43" t="s">
        <v>112</v>
      </c>
      <c r="J30" s="178"/>
      <c r="K30" s="178"/>
      <c r="L30" s="50">
        <f t="shared" si="0"/>
        <v>0</v>
      </c>
      <c r="M30" s="63"/>
    </row>
    <row r="31" spans="1:13" ht="26.25" customHeight="1" x14ac:dyDescent="0.15">
      <c r="A31" s="74" t="s">
        <v>333</v>
      </c>
      <c r="B31" s="35" t="s">
        <v>331</v>
      </c>
      <c r="C31" s="36"/>
      <c r="D31" s="37"/>
      <c r="E31" s="137" t="s">
        <v>332</v>
      </c>
      <c r="F31" s="138"/>
      <c r="G31" s="138"/>
      <c r="H31" s="138"/>
      <c r="I31" s="138"/>
      <c r="J31" s="138"/>
      <c r="K31" s="139"/>
      <c r="L31" s="75">
        <v>0</v>
      </c>
      <c r="M31" s="29"/>
    </row>
    <row r="32" spans="1:13" ht="26.25" customHeight="1" x14ac:dyDescent="0.15">
      <c r="A32" s="163" t="s">
        <v>110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50">
        <f>SUM(L12:L31)</f>
        <v>0</v>
      </c>
    </row>
    <row r="34" spans="1:12" ht="18.75" customHeight="1" x14ac:dyDescent="0.15">
      <c r="A34" s="37"/>
      <c r="B34" s="156" t="s">
        <v>36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</row>
    <row r="35" spans="1:12" ht="18.75" customHeight="1" x14ac:dyDescent="0.15">
      <c r="A35" s="68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7" spans="1:12" s="45" customFormat="1" ht="18" customHeight="1" x14ac:dyDescent="0.15">
      <c r="B37" s="153" t="s">
        <v>270</v>
      </c>
      <c r="C37" s="154"/>
      <c r="D37" s="154"/>
      <c r="E37" s="154"/>
      <c r="F37" s="155"/>
    </row>
    <row r="38" spans="1:12" s="45" customFormat="1" ht="18" customHeight="1" x14ac:dyDescent="0.15">
      <c r="B38" s="38" t="s">
        <v>271</v>
      </c>
      <c r="C38" s="150">
        <v>3</v>
      </c>
      <c r="D38" s="151"/>
      <c r="E38" s="151"/>
      <c r="F38" s="152"/>
    </row>
    <row r="39" spans="1:12" s="45" customFormat="1" ht="18" customHeight="1" x14ac:dyDescent="0.15">
      <c r="B39" s="38" t="s">
        <v>272</v>
      </c>
      <c r="C39" s="150">
        <v>6</v>
      </c>
      <c r="D39" s="151"/>
      <c r="E39" s="151"/>
      <c r="F39" s="152"/>
    </row>
    <row r="40" spans="1:12" s="45" customFormat="1" ht="18" customHeight="1" x14ac:dyDescent="0.15">
      <c r="B40" s="38" t="s">
        <v>273</v>
      </c>
      <c r="C40" s="150">
        <v>9</v>
      </c>
      <c r="D40" s="151"/>
      <c r="E40" s="151"/>
      <c r="F40" s="152"/>
    </row>
    <row r="41" spans="1:12" s="45" customFormat="1" ht="18" customHeight="1" x14ac:dyDescent="0.15">
      <c r="B41" s="38" t="s">
        <v>274</v>
      </c>
      <c r="C41" s="150">
        <v>15</v>
      </c>
      <c r="D41" s="151"/>
      <c r="E41" s="151"/>
      <c r="F41" s="152"/>
    </row>
    <row r="42" spans="1:12" s="45" customFormat="1" ht="18" customHeight="1" x14ac:dyDescent="0.15">
      <c r="B42" s="38" t="s">
        <v>275</v>
      </c>
      <c r="C42" s="150">
        <v>18</v>
      </c>
      <c r="D42" s="151"/>
      <c r="E42" s="151"/>
      <c r="F42" s="152"/>
    </row>
    <row r="43" spans="1:12" s="45" customFormat="1" ht="18" customHeight="1" x14ac:dyDescent="0.15">
      <c r="B43" s="38" t="s">
        <v>276</v>
      </c>
      <c r="C43" s="150">
        <v>21</v>
      </c>
      <c r="D43" s="151"/>
      <c r="E43" s="151"/>
      <c r="F43" s="152"/>
    </row>
    <row r="44" spans="1:12" s="45" customFormat="1" ht="18" customHeight="1" x14ac:dyDescent="0.15">
      <c r="B44" s="38" t="s">
        <v>277</v>
      </c>
      <c r="C44" s="150">
        <v>24</v>
      </c>
      <c r="D44" s="151"/>
      <c r="E44" s="151"/>
      <c r="F44" s="152"/>
    </row>
    <row r="45" spans="1:12" s="45" customFormat="1" ht="18" customHeight="1" x14ac:dyDescent="0.15">
      <c r="B45" s="38" t="s">
        <v>278</v>
      </c>
      <c r="C45" s="150">
        <v>27</v>
      </c>
      <c r="D45" s="151"/>
      <c r="E45" s="151"/>
      <c r="F45" s="152"/>
    </row>
    <row r="46" spans="1:12" s="45" customFormat="1" ht="18" customHeight="1" x14ac:dyDescent="0.15">
      <c r="B46" s="38" t="s">
        <v>279</v>
      </c>
      <c r="C46" s="150">
        <v>30</v>
      </c>
      <c r="D46" s="151"/>
      <c r="E46" s="151"/>
      <c r="F46" s="152"/>
    </row>
    <row r="47" spans="1:12" s="45" customFormat="1" ht="18" customHeight="1" x14ac:dyDescent="0.15">
      <c r="B47" s="38" t="s">
        <v>280</v>
      </c>
      <c r="C47" s="150">
        <v>33</v>
      </c>
      <c r="D47" s="151"/>
      <c r="E47" s="151"/>
      <c r="F47" s="152"/>
    </row>
    <row r="48" spans="1:12" ht="18" customHeight="1" x14ac:dyDescent="0.15">
      <c r="B48" s="181" t="s">
        <v>344</v>
      </c>
      <c r="C48" s="182">
        <v>36</v>
      </c>
      <c r="D48" s="183"/>
      <c r="E48" s="183"/>
      <c r="F48" s="184"/>
    </row>
  </sheetData>
  <mergeCells count="60">
    <mergeCell ref="C48:F48"/>
    <mergeCell ref="A8:B8"/>
    <mergeCell ref="C8:L8"/>
    <mergeCell ref="I1:L1"/>
    <mergeCell ref="A3:L3"/>
    <mergeCell ref="A5:D5"/>
    <mergeCell ref="A7:B7"/>
    <mergeCell ref="C7:L7"/>
    <mergeCell ref="C10:C11"/>
    <mergeCell ref="D10:K10"/>
    <mergeCell ref="L10:L11"/>
    <mergeCell ref="D11:E11"/>
    <mergeCell ref="F11:G11"/>
    <mergeCell ref="H11:I11"/>
    <mergeCell ref="J11:K11"/>
    <mergeCell ref="J12:K12"/>
    <mergeCell ref="J13:K13"/>
    <mergeCell ref="D17:E17"/>
    <mergeCell ref="D19:E19"/>
    <mergeCell ref="F19:G19"/>
    <mergeCell ref="J19:K19"/>
    <mergeCell ref="D20:E20"/>
    <mergeCell ref="F20:G20"/>
    <mergeCell ref="J20:K20"/>
    <mergeCell ref="D21:E21"/>
    <mergeCell ref="F21:G21"/>
    <mergeCell ref="J21:K21"/>
    <mergeCell ref="D22:E22"/>
    <mergeCell ref="J22:K22"/>
    <mergeCell ref="D23:E23"/>
    <mergeCell ref="J28:K28"/>
    <mergeCell ref="J29:K29"/>
    <mergeCell ref="J23:K23"/>
    <mergeCell ref="D24:E24"/>
    <mergeCell ref="J24:K24"/>
    <mergeCell ref="D27:E27"/>
    <mergeCell ref="F25:G25"/>
    <mergeCell ref="H25:I25"/>
    <mergeCell ref="J25:K25"/>
    <mergeCell ref="F26:G26"/>
    <mergeCell ref="H26:I26"/>
    <mergeCell ref="J26:K26"/>
    <mergeCell ref="B34:L34"/>
    <mergeCell ref="J30:K30"/>
    <mergeCell ref="A32:K32"/>
    <mergeCell ref="J27:K27"/>
    <mergeCell ref="D28:E28"/>
    <mergeCell ref="F28:G28"/>
    <mergeCell ref="E31:K31"/>
    <mergeCell ref="C38:F38"/>
    <mergeCell ref="C39:F39"/>
    <mergeCell ref="C40:F40"/>
    <mergeCell ref="C41:F41"/>
    <mergeCell ref="B37:F37"/>
    <mergeCell ref="C47:F47"/>
    <mergeCell ref="C42:F42"/>
    <mergeCell ref="C43:F43"/>
    <mergeCell ref="C44:F44"/>
    <mergeCell ref="C45:F45"/>
    <mergeCell ref="C46:F46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72" orientation="portrait" r:id="rId1"/>
  <headerFooter alignWithMargins="0">
    <oddFooter>&amp;R堺市立総合医療センター　第2版（20260225）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治験経費算定表</vt:lpstr>
      <vt:lpstr>治験研究経費ポイント算出表</vt:lpstr>
      <vt:lpstr>治験薬管理経費ポイント算出表</vt:lpstr>
      <vt:lpstr>治験経費算定表!Print_Area</vt:lpstr>
      <vt:lpstr>治験研究経費ポイント算出表!Print_Area</vt:lpstr>
      <vt:lpstr>治験薬管理経費ポイント算出表!Print_Area</vt:lpstr>
    </vt:vector>
  </TitlesOfParts>
  <Company>国立大阪病院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55314</dc:creator>
  <cp:lastModifiedBy>lifemarkhx</cp:lastModifiedBy>
  <cp:lastPrinted>2026-03-11T00:40:29Z</cp:lastPrinted>
  <dcterms:created xsi:type="dcterms:W3CDTF">2004-05-14T00:22:36Z</dcterms:created>
  <dcterms:modified xsi:type="dcterms:W3CDTF">2026-03-11T00:42:22Z</dcterms:modified>
</cp:coreProperties>
</file>